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filterPrivacy="1" codeName="ThisWorkbook"/>
  <xr:revisionPtr revIDLastSave="0" documentId="13_ncr:1_{4A8E402A-7AB5-4897-A61C-8134C4E9A9D1}" xr6:coauthVersionLast="47" xr6:coauthVersionMax="47" xr10:uidLastSave="{00000000-0000-0000-0000-000000000000}"/>
  <workbookProtection workbookAlgorithmName="SHA-512" workbookHashValue="2YAgjSWkg3EI0TyP4AVPc5Mf3sjd/KbJT3hXQodaKzWDMUDwhpnw+rpJHmcedQr0KvS85kjYUorMWHhimhDFMQ==" workbookSaltValue="mpXm4GMNq5j1IC17P4wDiA==" workbookSpinCount="100000" lockStructure="1"/>
  <bookViews>
    <workbookView xWindow="-120" yWindow="-120" windowWidth="20730" windowHeight="11160" activeTab="1" xr2:uid="{00000000-000D-0000-FFFF-FFFF00000000}"/>
  </bookViews>
  <sheets>
    <sheet name="記載例" sheetId="28" r:id="rId1"/>
    <sheet name="内訳書" sheetId="26" r:id="rId2"/>
    <sheet name="Sheet1" sheetId="27" r:id="rId3"/>
  </sheets>
  <definedNames>
    <definedName name="_xlnm.Print_Area" localSheetId="0">記載例!$B$1:$AZ$21</definedName>
    <definedName name="_xlnm.Print_Area" localSheetId="1">内訳書!$C$1:$AV$23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6" i="26" l="1"/>
  <c r="Z15" i="26"/>
  <c r="Z14" i="26"/>
  <c r="Z13" i="26"/>
  <c r="Z16" i="26"/>
  <c r="AW7" i="26"/>
  <c r="AD4" i="26" l="1"/>
  <c r="AW16" i="26"/>
  <c r="AW15" i="26"/>
  <c r="AW13" i="26"/>
  <c r="AW14" i="26"/>
  <c r="AH4" i="26"/>
  <c r="B3" i="27"/>
  <c r="D3" i="27" s="1"/>
  <c r="B4" i="27"/>
  <c r="D4" i="27" s="1"/>
  <c r="B1" i="27"/>
  <c r="D1" i="27" s="1"/>
  <c r="B2" i="27"/>
  <c r="D2" i="27" s="1"/>
  <c r="AX16" i="26" l="1"/>
  <c r="AX15" i="26"/>
  <c r="AX14" i="26"/>
  <c r="AX13" i="26"/>
  <c r="Y4" i="26" a="1"/>
  <c r="Y4" i="26" s="1"/>
  <c r="V4" i="26" a="1"/>
  <c r="V4" i="26" s="1"/>
  <c r="C4" i="27"/>
  <c r="C3" i="27"/>
  <c r="C2" i="27"/>
  <c r="C1" i="27"/>
  <c r="AX4" i="26" l="1"/>
  <c r="AZ4" i="26"/>
  <c r="AW4" i="26"/>
  <c r="AW6" i="26"/>
  <c r="AY8" i="26"/>
  <c r="AO15" i="28"/>
  <c r="R15" i="28"/>
  <c r="AO14" i="28"/>
  <c r="R14" i="28"/>
  <c r="AO13" i="28"/>
  <c r="R13" i="28"/>
  <c r="AO12" i="28"/>
  <c r="AO16" i="28" s="1"/>
  <c r="R12" i="28"/>
  <c r="AK7" i="28"/>
  <c r="AK7" i="26"/>
  <c r="S13" i="26"/>
  <c r="S16" i="26"/>
  <c r="S15" i="26"/>
  <c r="S14" i="26"/>
  <c r="Y16" i="26" l="1"/>
  <c r="Y14" i="26"/>
  <c r="Y15" i="26"/>
  <c r="Y13" i="26"/>
  <c r="AW8" i="26"/>
  <c r="AO9" i="26" l="1"/>
  <c r="AR7" i="26"/>
  <c r="S12" i="26"/>
  <c r="X11" i="26"/>
  <c r="AH15" i="26" l="1"/>
  <c r="AO15" i="26" s="1"/>
  <c r="AH14" i="26"/>
  <c r="AO14" i="26" s="1"/>
  <c r="AH16" i="26"/>
  <c r="AO16" i="26" s="1"/>
  <c r="AH13" i="26"/>
  <c r="AO13" i="26" s="1"/>
  <c r="AO17" i="26" l="1"/>
</calcChain>
</file>

<file path=xl/sharedStrings.xml><?xml version="1.0" encoding="utf-8"?>
<sst xmlns="http://schemas.openxmlformats.org/spreadsheetml/2006/main" count="127" uniqueCount="53">
  <si>
    <t>認定
子ども</t>
    <rPh sb="0" eb="2">
      <t>ニンテイ</t>
    </rPh>
    <rPh sb="3" eb="4">
      <t>コ</t>
    </rPh>
    <phoneticPr fontId="7"/>
  </si>
  <si>
    <t>認定
保護者</t>
    <rPh sb="0" eb="2">
      <t>ニンテイ</t>
    </rPh>
    <rPh sb="3" eb="6">
      <t>ホゴシャ</t>
    </rPh>
    <phoneticPr fontId="7"/>
  </si>
  <si>
    <t>フリガナ</t>
    <phoneticPr fontId="7"/>
  </si>
  <si>
    <t>氏　名</t>
    <rPh sb="0" eb="1">
      <t>シ</t>
    </rPh>
    <rPh sb="2" eb="3">
      <t>メイ</t>
    </rPh>
    <phoneticPr fontId="7"/>
  </si>
  <si>
    <t>企業主導型保育施設</t>
    <rPh sb="0" eb="2">
      <t>キギョウ</t>
    </rPh>
    <rPh sb="2" eb="5">
      <t>シュドウガタ</t>
    </rPh>
    <rPh sb="5" eb="7">
      <t>ホイク</t>
    </rPh>
    <rPh sb="7" eb="9">
      <t>シセツ</t>
    </rPh>
    <phoneticPr fontId="2"/>
  </si>
  <si>
    <t>利用年月</t>
    <rPh sb="0" eb="2">
      <t>リヨウ</t>
    </rPh>
    <rPh sb="2" eb="4">
      <t>ネンゲツ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</si>
  <si>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</si>
  <si>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</si>
  <si>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※１　費用は利用料（保育料）の額を記入。（制度上保育料に含まれる場合を除き、通園送迎費、食材料費、文房具費、行事費等は含まれません。）</t>
    <rPh sb="3" eb="5">
      <t>ヒヨウ</t>
    </rPh>
    <rPh sb="6" eb="9">
      <t>リヨウリョウ</t>
    </rPh>
    <rPh sb="10" eb="13">
      <t>ホイクリョウ</t>
    </rPh>
    <rPh sb="15" eb="16">
      <t>ガク</t>
    </rPh>
    <rPh sb="17" eb="19">
      <t>キニュウ</t>
    </rPh>
    <rPh sb="21" eb="23">
      <t>セイド</t>
    </rPh>
    <rPh sb="23" eb="24">
      <t>ジョウ</t>
    </rPh>
    <rPh sb="24" eb="27">
      <t>ホイクリョウ</t>
    </rPh>
    <rPh sb="28" eb="29">
      <t>フク</t>
    </rPh>
    <rPh sb="32" eb="34">
      <t>バアイ</t>
    </rPh>
    <rPh sb="35" eb="36">
      <t>ノゾ</t>
    </rPh>
    <rPh sb="38" eb="40">
      <t>ツウエン</t>
    </rPh>
    <rPh sb="40" eb="42">
      <t>ソウゲイ</t>
    </rPh>
    <rPh sb="42" eb="43">
      <t>ヒ</t>
    </rPh>
    <rPh sb="44" eb="45">
      <t>ショク</t>
    </rPh>
    <rPh sb="45" eb="48">
      <t>ザイリョウヒ</t>
    </rPh>
    <rPh sb="49" eb="52">
      <t>ブンボウグ</t>
    </rPh>
    <rPh sb="52" eb="53">
      <t>ヒ</t>
    </rPh>
    <rPh sb="54" eb="56">
      <t>ギョウジ</t>
    </rPh>
    <rPh sb="56" eb="57">
      <t>ヒ</t>
    </rPh>
    <rPh sb="57" eb="58">
      <t>トウ</t>
    </rPh>
    <rPh sb="59" eb="60">
      <t>フク</t>
    </rPh>
    <phoneticPr fontId="2"/>
  </si>
  <si>
    <t>生年月日</t>
    <rPh sb="0" eb="2">
      <t>セイネン</t>
    </rPh>
    <rPh sb="2" eb="4">
      <t>ガッピ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</si>
  <si>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</si>
  <si>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</si>
  <si>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</si>
  <si>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令和</t>
    <rPh sb="0" eb="2">
      <t>レイワ</t>
    </rPh>
    <phoneticPr fontId="2"/>
  </si>
  <si>
    <t>年齢
（4月1日時点）</t>
    <rPh sb="5" eb="6">
      <t>ガツ</t>
    </rPh>
    <rPh sb="7" eb="8">
      <t>ニチ</t>
    </rPh>
    <rPh sb="8" eb="10">
      <t>ジテン</t>
    </rPh>
    <phoneticPr fontId="2"/>
  </si>
  <si>
    <t>月</t>
    <rPh sb="0" eb="1">
      <t>ツキ</t>
    </rPh>
    <phoneticPr fontId="2"/>
  </si>
  <si>
    <t>※２　月額上限額は、下記のとおりです。</t>
    <rPh sb="3" eb="5">
      <t>ゲツガク</t>
    </rPh>
    <rPh sb="5" eb="7">
      <t>ジョウゲン</t>
    </rPh>
    <rPh sb="7" eb="8">
      <t>ガク</t>
    </rPh>
    <rPh sb="10" eb="12">
      <t>カキ</t>
    </rPh>
    <phoneticPr fontId="2"/>
  </si>
  <si>
    <t>認可外保育施設</t>
    <rPh sb="0" eb="2">
      <t>ニンカ</t>
    </rPh>
    <rPh sb="2" eb="3">
      <t>ガイ</t>
    </rPh>
    <rPh sb="3" eb="5">
      <t>ホイク</t>
    </rPh>
    <rPh sb="5" eb="7">
      <t>シセツ</t>
    </rPh>
    <phoneticPr fontId="2"/>
  </si>
  <si>
    <t>円</t>
    <phoneticPr fontId="2"/>
  </si>
  <si>
    <t>合計額（補助金額）</t>
    <rPh sb="0" eb="2">
      <t>ゴウケイ</t>
    </rPh>
    <rPh sb="2" eb="3">
      <t>ガク</t>
    </rPh>
    <rPh sb="4" eb="6">
      <t>ホジョ</t>
    </rPh>
    <rPh sb="6" eb="8">
      <t>キンガク</t>
    </rPh>
    <phoneticPr fontId="2"/>
  </si>
  <si>
    <r>
      <t xml:space="preserve">（ｂ）
</t>
    </r>
    <r>
      <rPr>
        <b/>
        <sz val="11"/>
        <rFont val="ＭＳ ゴシック"/>
        <family val="3"/>
        <charset val="128"/>
      </rPr>
      <t>月額上限額</t>
    </r>
    <r>
      <rPr>
        <sz val="11"/>
        <rFont val="ＭＳ ゴシック"/>
        <family val="3"/>
        <charset val="128"/>
      </rPr>
      <t xml:space="preserve">
※２</t>
    </r>
    <rPh sb="5" eb="7">
      <t>ゲツガク</t>
    </rPh>
    <rPh sb="7" eb="9">
      <t>ジョウゲン</t>
    </rPh>
    <rPh sb="9" eb="10">
      <t>ガク</t>
    </rPh>
    <phoneticPr fontId="7"/>
  </si>
  <si>
    <r>
      <t xml:space="preserve">（ａ）
</t>
    </r>
    <r>
      <rPr>
        <b/>
        <sz val="11"/>
        <rFont val="ＭＳ ゴシック"/>
        <family val="3"/>
        <charset val="128"/>
      </rPr>
      <t>施設に支払った
月額利用料（保育料）</t>
    </r>
    <r>
      <rPr>
        <sz val="11"/>
        <rFont val="ＭＳ ゴシック"/>
        <family val="3"/>
        <charset val="128"/>
      </rPr>
      <t xml:space="preserve">
※１　</t>
    </r>
    <rPh sb="5" eb="7">
      <t>シセツ</t>
    </rPh>
    <rPh sb="8" eb="10">
      <t>シハラ</t>
    </rPh>
    <rPh sb="13" eb="15">
      <t>ゲツガク</t>
    </rPh>
    <rPh sb="15" eb="18">
      <t>リヨウリョウ</t>
    </rPh>
    <rPh sb="19" eb="22">
      <t>ホイクリョウ</t>
    </rPh>
    <phoneticPr fontId="2"/>
  </si>
  <si>
    <r>
      <rPr>
        <sz val="10"/>
        <rFont val="ＭＳ ゴシック"/>
        <family val="3"/>
        <charset val="128"/>
      </rPr>
      <t xml:space="preserve">（ａ）と（ｂ）を
比較して低い方
</t>
    </r>
    <r>
      <rPr>
        <b/>
        <sz val="11"/>
        <rFont val="ＭＳ ゴシック"/>
        <family val="3"/>
        <charset val="128"/>
      </rPr>
      <t>請求額</t>
    </r>
    <rPh sb="17" eb="19">
      <t>セイキュウ</t>
    </rPh>
    <rPh sb="19" eb="20">
      <t>ガク</t>
    </rPh>
    <phoneticPr fontId="2"/>
  </si>
  <si>
    <t>0歳児</t>
    <rPh sb="1" eb="2">
      <t>サイ</t>
    </rPh>
    <rPh sb="2" eb="3">
      <t>ジ</t>
    </rPh>
    <phoneticPr fontId="2"/>
  </si>
  <si>
    <t>1歳児</t>
    <rPh sb="1" eb="2">
      <t>サイ</t>
    </rPh>
    <rPh sb="2" eb="3">
      <t>ジ</t>
    </rPh>
    <phoneticPr fontId="2"/>
  </si>
  <si>
    <t>2歳児</t>
    <rPh sb="1" eb="2">
      <t>サイ</t>
    </rPh>
    <rPh sb="2" eb="3">
      <t>ジ</t>
    </rPh>
    <phoneticPr fontId="2"/>
  </si>
  <si>
    <t>～</t>
    <phoneticPr fontId="2"/>
  </si>
  <si>
    <t>月】</t>
    <rPh sb="0" eb="1">
      <t>ガツ</t>
    </rPh>
    <phoneticPr fontId="2"/>
  </si>
  <si>
    <t>【</t>
    <phoneticPr fontId="2"/>
  </si>
  <si>
    <t>周南　ゆめ</t>
    <rPh sb="0" eb="2">
      <t>シュウナン</t>
    </rPh>
    <phoneticPr fontId="2"/>
  </si>
  <si>
    <t>周南　一郎</t>
    <rPh sb="0" eb="2">
      <t>シュウナン</t>
    </rPh>
    <rPh sb="3" eb="5">
      <t>イチロウ</t>
    </rPh>
    <phoneticPr fontId="2"/>
  </si>
  <si>
    <t>シュウナン　ユメ</t>
    <phoneticPr fontId="2"/>
  </si>
  <si>
    <t>シュウナン　イチロウ</t>
    <phoneticPr fontId="2"/>
  </si>
  <si>
    <t>年度当初</t>
    <rPh sb="0" eb="2">
      <t>ネンド</t>
    </rPh>
    <rPh sb="2" eb="4">
      <t>トウショ</t>
    </rPh>
    <phoneticPr fontId="2"/>
  </si>
  <si>
    <t>生年月日</t>
    <rPh sb="0" eb="4">
      <t>セイネンガッピ</t>
    </rPh>
    <phoneticPr fontId="2"/>
  </si>
  <si>
    <t>　認可外保育施設　</t>
    <phoneticPr fontId="2"/>
  </si>
  <si>
    <t>　企業主導型保育施設</t>
    <phoneticPr fontId="2"/>
  </si>
  <si>
    <t>０～２歳児</t>
    <phoneticPr fontId="2"/>
  </si>
  <si>
    <t>０歳児</t>
    <phoneticPr fontId="2"/>
  </si>
  <si>
    <t>１・２歳児</t>
    <phoneticPr fontId="2"/>
  </si>
  <si>
    <t>対象施設
注）○を選択</t>
    <rPh sb="0" eb="2">
      <t>タイショウ</t>
    </rPh>
    <rPh sb="2" eb="4">
      <t>シセツ</t>
    </rPh>
    <rPh sb="5" eb="6">
      <t>チュウ</t>
    </rPh>
    <rPh sb="9" eb="11">
      <t>センタク</t>
    </rPh>
    <phoneticPr fontId="2"/>
  </si>
  <si>
    <t>～</t>
    <phoneticPr fontId="2"/>
  </si>
  <si>
    <t>】</t>
    <phoneticPr fontId="2"/>
  </si>
  <si>
    <t>利用年月</t>
    <rPh sb="0" eb="1">
      <t>リ</t>
    </rPh>
    <rPh sb="1" eb="2">
      <t>ヨウ</t>
    </rPh>
    <rPh sb="2" eb="3">
      <t>トシ</t>
    </rPh>
    <rPh sb="3" eb="4">
      <t>ツキ</t>
    </rPh>
    <phoneticPr fontId="2"/>
  </si>
  <si>
    <t>利用年月重複</t>
    <rPh sb="0" eb="4">
      <t>リヨウネンゲツ</t>
    </rPh>
    <rPh sb="4" eb="6">
      <t>ジュウフク</t>
    </rPh>
    <phoneticPr fontId="2"/>
  </si>
  <si>
    <t>(a)</t>
    <phoneticPr fontId="2"/>
  </si>
  <si>
    <t>(b)</t>
    <phoneticPr fontId="2"/>
  </si>
  <si>
    <r>
      <rPr>
        <b/>
        <sz val="11"/>
        <rFont val="ＭＳ ゴシック"/>
        <family val="3"/>
        <charset val="128"/>
      </rPr>
      <t xml:space="preserve">請求額
</t>
    </r>
    <r>
      <rPr>
        <sz val="11"/>
        <rFont val="ＭＳ ゴシック"/>
        <family val="3"/>
        <charset val="128"/>
      </rPr>
      <t xml:space="preserve">
</t>
    </r>
    <phoneticPr fontId="2"/>
  </si>
  <si>
    <t>(a)と(b)を比較して低い方</t>
    <phoneticPr fontId="2"/>
  </si>
  <si>
    <r>
      <rPr>
        <b/>
        <sz val="11"/>
        <rFont val="ＭＳ ゴシック"/>
        <family val="3"/>
        <charset val="128"/>
      </rPr>
      <t>施設に支払った
月額利用料（保育料）</t>
    </r>
    <r>
      <rPr>
        <sz val="11"/>
        <rFont val="ＭＳ ゴシック"/>
        <family val="3"/>
        <charset val="128"/>
      </rPr>
      <t>※１</t>
    </r>
    <rPh sb="0" eb="2">
      <t>シセツ</t>
    </rPh>
    <rPh sb="3" eb="5">
      <t>シハラ</t>
    </rPh>
    <rPh sb="8" eb="10">
      <t>ゲツガク</t>
    </rPh>
    <rPh sb="10" eb="13">
      <t>リヨウリョウ</t>
    </rPh>
    <rPh sb="14" eb="17">
      <t>ホイクリョウ</t>
    </rPh>
    <phoneticPr fontId="2"/>
  </si>
  <si>
    <r>
      <rPr>
        <b/>
        <sz val="11"/>
        <rFont val="ＭＳ ゴシック"/>
        <family val="3"/>
        <charset val="128"/>
      </rPr>
      <t>月額補助上限額</t>
    </r>
    <r>
      <rPr>
        <sz val="11"/>
        <rFont val="ＭＳ ゴシック"/>
        <family val="3"/>
        <charset val="128"/>
      </rPr>
      <t>※２</t>
    </r>
    <rPh sb="0" eb="2">
      <t>ゲツガク</t>
    </rPh>
    <rPh sb="2" eb="4">
      <t>ホジョ</t>
    </rPh>
    <rPh sb="4" eb="6">
      <t>ジョウゲン</t>
    </rPh>
    <rPh sb="6" eb="7">
      <t>ガク</t>
    </rPh>
    <phoneticPr fontId="7"/>
  </si>
  <si>
    <t>適用開始年月</t>
    <rPh sb="0" eb="4">
      <t>テキヨウカイシ</t>
    </rPh>
    <rPh sb="4" eb="6">
      <t>ネンツキ</t>
    </rPh>
    <phoneticPr fontId="2"/>
  </si>
  <si>
    <t>周南市認可外保育施設等多子世帯保育料無償化事業　補助金申請に係る内訳書</t>
    <rPh sb="24" eb="27">
      <t>ホジョキン</t>
    </rPh>
    <rPh sb="27" eb="29">
      <t>シンセイ</t>
    </rPh>
    <rPh sb="30" eb="31">
      <t>カカ</t>
    </rPh>
    <rPh sb="32" eb="35">
      <t>ウチワケショ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</si>
</sst>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&quot; 円&quot;"/>
    <numFmt numFmtId="177" formatCode="#,##0_);\(#,##0\)"/>
    <numFmt numFmtId="178" formatCode="[$-411]ge\.m\.d;@"/>
    <numFmt numFmtId="179" formatCode="0&quot;歳&quot;&quot;児&quot;"/>
    <numFmt numFmtId="180" formatCode="&quot;月&quot;&quot;額&quot;#,##0&quot;円&quot;"/>
    <numFmt numFmtId="181" formatCode="[$-411]ge&quot;年&quot;&quot;度&quot;"/>
  </numFmts>
  <fonts count="2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color theme="1"/>
      <name val="HGS創英角ﾎﾟｯﾌﾟ体"/>
      <family val="3"/>
      <charset val="128"/>
    </font>
    <font>
      <sz val="14"/>
      <color theme="1"/>
      <name val="HGS創英角ﾎﾟｯﾌﾟ体"/>
      <family val="3"/>
      <charset val="128"/>
    </font>
    <font>
      <sz val="10"/>
      <color theme="1"/>
      <name val="HGS創英角ﾎﾟｯﾌﾟ体"/>
      <family val="3"/>
      <charset val="128"/>
    </font>
    <font>
      <sz val="11"/>
      <color theme="1"/>
      <name val="HGS創英角ﾎﾟｯﾌﾟ体"/>
      <family val="3"/>
      <charset val="128"/>
    </font>
    <font>
      <b/>
      <sz val="11"/>
      <color theme="1"/>
      <name val="ＭＳ ゴシック"/>
      <family val="3"/>
      <charset val="128"/>
    </font>
    <font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5" fillId="0" borderId="0"/>
    <xf numFmtId="0" fontId="4" fillId="0" borderId="0"/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286">
    <xf numFmtId="0" fontId="0" fillId="0" borderId="0" xfId="0"/>
    <xf numFmtId="0" fontId="9" fillId="0" borderId="0" xfId="2" applyFont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3" fillId="0" borderId="15" xfId="2" applyFont="1" applyBorder="1" applyAlignment="1">
      <alignment vertical="center"/>
    </xf>
    <xf numFmtId="0" fontId="3" fillId="0" borderId="16" xfId="2" applyFont="1" applyBorder="1" applyAlignment="1">
      <alignment vertical="center"/>
    </xf>
    <xf numFmtId="0" fontId="12" fillId="0" borderId="0" xfId="5" applyFont="1">
      <alignment vertical="center"/>
    </xf>
    <xf numFmtId="0" fontId="3" fillId="0" borderId="0" xfId="5" applyFont="1">
      <alignment vertical="center"/>
    </xf>
    <xf numFmtId="0" fontId="8" fillId="0" borderId="0" xfId="2" applyFont="1" applyAlignment="1">
      <alignment vertical="center"/>
    </xf>
    <xf numFmtId="0" fontId="8" fillId="0" borderId="0" xfId="5" applyFont="1">
      <alignment vertical="center"/>
    </xf>
    <xf numFmtId="0" fontId="13" fillId="0" borderId="0" xfId="2" applyFont="1" applyAlignment="1">
      <alignment vertical="center"/>
    </xf>
    <xf numFmtId="0" fontId="8" fillId="0" borderId="0" xfId="0" applyFont="1"/>
    <xf numFmtId="0" fontId="12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8" fillId="0" borderId="13" xfId="2" applyFont="1" applyBorder="1" applyAlignment="1">
      <alignment vertical="center" shrinkToFit="1"/>
    </xf>
    <xf numFmtId="0" fontId="8" fillId="0" borderId="13" xfId="2" applyFont="1" applyBorder="1" applyAlignment="1">
      <alignment horizontal="center" vertical="center"/>
    </xf>
    <xf numFmtId="0" fontId="8" fillId="0" borderId="13" xfId="2" applyFont="1" applyBorder="1" applyAlignment="1">
      <alignment vertical="center"/>
    </xf>
    <xf numFmtId="0" fontId="8" fillId="0" borderId="22" xfId="2" applyFont="1" applyBorder="1" applyAlignment="1">
      <alignment vertical="center"/>
    </xf>
    <xf numFmtId="0" fontId="8" fillId="0" borderId="12" xfId="2" applyFont="1" applyBorder="1" applyAlignment="1">
      <alignment vertical="center"/>
    </xf>
    <xf numFmtId="0" fontId="8" fillId="0" borderId="21" xfId="2" applyFont="1" applyBorder="1" applyAlignment="1">
      <alignment vertical="center"/>
    </xf>
    <xf numFmtId="0" fontId="8" fillId="0" borderId="20" xfId="2" applyFont="1" applyBorder="1" applyAlignment="1">
      <alignment vertical="center"/>
    </xf>
    <xf numFmtId="0" fontId="8" fillId="0" borderId="20" xfId="2" applyFont="1" applyBorder="1" applyAlignment="1">
      <alignment horizontal="center" vertical="center"/>
    </xf>
    <xf numFmtId="0" fontId="11" fillId="0" borderId="0" xfId="2" applyFont="1" applyAlignment="1">
      <alignment horizontal="left" vertical="center"/>
    </xf>
    <xf numFmtId="0" fontId="9" fillId="0" borderId="0" xfId="2" applyFont="1" applyAlignment="1">
      <alignment vertical="center"/>
    </xf>
    <xf numFmtId="0" fontId="9" fillId="0" borderId="0" xfId="2" applyFont="1" applyAlignment="1">
      <alignment horizontal="left" vertical="center"/>
    </xf>
    <xf numFmtId="0" fontId="8" fillId="0" borderId="15" xfId="2" applyFont="1" applyBorder="1" applyAlignment="1">
      <alignment vertical="center"/>
    </xf>
    <xf numFmtId="0" fontId="8" fillId="0" borderId="16" xfId="2" applyFont="1" applyBorder="1" applyAlignment="1">
      <alignment vertical="center"/>
    </xf>
    <xf numFmtId="0" fontId="8" fillId="0" borderId="10" xfId="2" applyFont="1" applyBorder="1" applyAlignment="1">
      <alignment vertical="center"/>
    </xf>
    <xf numFmtId="0" fontId="8" fillId="0" borderId="0" xfId="2" applyFont="1" applyBorder="1" applyAlignment="1">
      <alignment horizontal="center" vertical="center"/>
    </xf>
    <xf numFmtId="0" fontId="3" fillId="0" borderId="0" xfId="2" applyFont="1" applyBorder="1" applyAlignment="1">
      <alignment vertical="center"/>
    </xf>
    <xf numFmtId="0" fontId="3" fillId="2" borderId="0" xfId="2" applyFont="1" applyFill="1" applyBorder="1" applyAlignment="1">
      <alignment vertical="center" wrapText="1"/>
    </xf>
    <xf numFmtId="0" fontId="3" fillId="0" borderId="10" xfId="2" applyFont="1" applyBorder="1" applyAlignment="1">
      <alignment vertical="center"/>
    </xf>
    <xf numFmtId="0" fontId="3" fillId="0" borderId="11" xfId="2" applyFont="1" applyBorder="1" applyAlignment="1">
      <alignment vertical="center"/>
    </xf>
    <xf numFmtId="0" fontId="12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vertical="center"/>
    </xf>
    <xf numFmtId="0" fontId="12" fillId="0" borderId="10" xfId="2" applyFont="1" applyFill="1" applyBorder="1" applyAlignment="1">
      <alignment vertical="center"/>
    </xf>
    <xf numFmtId="0" fontId="12" fillId="0" borderId="11" xfId="2" applyFont="1" applyFill="1" applyBorder="1" applyAlignment="1">
      <alignment vertical="center"/>
    </xf>
    <xf numFmtId="0" fontId="3" fillId="0" borderId="0" xfId="2" applyFont="1" applyBorder="1" applyAlignment="1">
      <alignment vertical="center" shrinkToFit="1"/>
    </xf>
    <xf numFmtId="0" fontId="12" fillId="0" borderId="8" xfId="2" applyFont="1" applyFill="1" applyBorder="1" applyAlignment="1">
      <alignment vertical="center"/>
    </xf>
    <xf numFmtId="0" fontId="8" fillId="0" borderId="11" xfId="2" applyFont="1" applyBorder="1" applyAlignment="1">
      <alignment vertical="center"/>
    </xf>
    <xf numFmtId="0" fontId="8" fillId="0" borderId="24" xfId="2" applyFont="1" applyBorder="1" applyAlignment="1">
      <alignment vertical="center" shrinkToFit="1"/>
    </xf>
    <xf numFmtId="0" fontId="8" fillId="0" borderId="24" xfId="2" applyFont="1" applyBorder="1" applyAlignment="1">
      <alignment vertical="center"/>
    </xf>
    <xf numFmtId="0" fontId="8" fillId="0" borderId="24" xfId="2" applyFont="1" applyBorder="1" applyAlignment="1">
      <alignment horizontal="center" vertical="center"/>
    </xf>
    <xf numFmtId="0" fontId="9" fillId="0" borderId="0" xfId="2" applyFont="1" applyFill="1" applyBorder="1" applyAlignment="1">
      <alignment horizontal="left" vertical="center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left" vertical="center"/>
    </xf>
    <xf numFmtId="0" fontId="3" fillId="0" borderId="8" xfId="2" applyFont="1" applyBorder="1" applyAlignment="1">
      <alignment vertical="center"/>
    </xf>
    <xf numFmtId="0" fontId="8" fillId="0" borderId="20" xfId="2" applyFont="1" applyBorder="1" applyAlignment="1">
      <alignment vertical="center" shrinkToFit="1"/>
    </xf>
    <xf numFmtId="0" fontId="8" fillId="0" borderId="16" xfId="2" applyFont="1" applyBorder="1" applyAlignment="1">
      <alignment vertical="center" shrinkToFit="1"/>
    </xf>
    <xf numFmtId="0" fontId="8" fillId="0" borderId="22" xfId="2" applyFont="1" applyBorder="1" applyAlignment="1">
      <alignment vertical="center" shrinkToFit="1"/>
    </xf>
    <xf numFmtId="0" fontId="8" fillId="0" borderId="23" xfId="2" applyFont="1" applyBorder="1" applyAlignment="1">
      <alignment vertical="center" shrinkToFit="1"/>
    </xf>
    <xf numFmtId="0" fontId="8" fillId="0" borderId="25" xfId="2" applyFont="1" applyBorder="1" applyAlignment="1">
      <alignment vertical="center"/>
    </xf>
    <xf numFmtId="0" fontId="8" fillId="0" borderId="5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26" xfId="2" applyFont="1" applyBorder="1" applyAlignment="1">
      <alignment vertical="center"/>
    </xf>
    <xf numFmtId="176" fontId="8" fillId="0" borderId="0" xfId="2" applyNumberFormat="1" applyFont="1" applyBorder="1" applyAlignment="1">
      <alignment horizontal="center" vertical="center"/>
    </xf>
    <xf numFmtId="176" fontId="8" fillId="0" borderId="0" xfId="2" applyNumberFormat="1" applyFont="1" applyBorder="1" applyAlignment="1">
      <alignment vertical="center"/>
    </xf>
    <xf numFmtId="176" fontId="8" fillId="3" borderId="31" xfId="2" applyNumberFormat="1" applyFont="1" applyFill="1" applyBorder="1" applyAlignment="1">
      <alignment vertical="center"/>
    </xf>
    <xf numFmtId="176" fontId="8" fillId="3" borderId="33" xfId="2" applyNumberFormat="1" applyFont="1" applyFill="1" applyBorder="1" applyAlignment="1">
      <alignment vertical="center"/>
    </xf>
    <xf numFmtId="176" fontId="8" fillId="3" borderId="34" xfId="2" applyNumberFormat="1" applyFont="1" applyFill="1" applyBorder="1" applyAlignment="1">
      <alignment vertical="center"/>
    </xf>
    <xf numFmtId="176" fontId="8" fillId="3" borderId="29" xfId="2" applyNumberFormat="1" applyFont="1" applyFill="1" applyBorder="1" applyAlignment="1">
      <alignment vertical="center"/>
    </xf>
    <xf numFmtId="0" fontId="8" fillId="0" borderId="21" xfId="2" applyFont="1" applyBorder="1" applyAlignment="1">
      <alignment horizontal="center" vertical="center"/>
    </xf>
    <xf numFmtId="0" fontId="15" fillId="0" borderId="0" xfId="2" applyFont="1" applyAlignment="1">
      <alignment vertical="center"/>
    </xf>
    <xf numFmtId="0" fontId="15" fillId="2" borderId="0" xfId="2" applyFont="1" applyFill="1" applyAlignment="1">
      <alignment vertical="center"/>
    </xf>
    <xf numFmtId="0" fontId="21" fillId="2" borderId="0" xfId="2" applyFont="1" applyFill="1" applyAlignment="1">
      <alignment vertical="center"/>
    </xf>
    <xf numFmtId="0" fontId="23" fillId="0" borderId="24" xfId="2" applyFont="1" applyBorder="1" applyAlignment="1">
      <alignment vertical="center" shrinkToFit="1"/>
    </xf>
    <xf numFmtId="0" fontId="23" fillId="0" borderId="13" xfId="2" applyFont="1" applyBorder="1" applyAlignment="1">
      <alignment vertical="center" shrinkToFit="1"/>
    </xf>
    <xf numFmtId="0" fontId="23" fillId="0" borderId="20" xfId="2" applyFont="1" applyBorder="1" applyAlignment="1">
      <alignment vertical="center" shrinkToFit="1"/>
    </xf>
    <xf numFmtId="0" fontId="23" fillId="0" borderId="24" xfId="2" applyFont="1" applyBorder="1" applyAlignment="1">
      <alignment vertical="center"/>
    </xf>
    <xf numFmtId="0" fontId="23" fillId="0" borderId="13" xfId="2" applyFont="1" applyBorder="1" applyAlignment="1">
      <alignment vertical="center"/>
    </xf>
    <xf numFmtId="0" fontId="23" fillId="0" borderId="20" xfId="2" applyFont="1" applyBorder="1" applyAlignment="1">
      <alignment vertical="center"/>
    </xf>
    <xf numFmtId="0" fontId="16" fillId="0" borderId="0" xfId="0" applyFont="1" applyAlignment="1">
      <alignment vertical="top" wrapText="1"/>
    </xf>
    <xf numFmtId="178" fontId="8" fillId="0" borderId="0" xfId="2" applyNumberFormat="1" applyFont="1" applyAlignment="1">
      <alignment vertical="center"/>
    </xf>
    <xf numFmtId="14" fontId="0" fillId="0" borderId="0" xfId="0" applyNumberFormat="1"/>
    <xf numFmtId="0" fontId="0" fillId="0" borderId="0" xfId="0" applyNumberFormat="1"/>
    <xf numFmtId="0" fontId="8" fillId="0" borderId="0" xfId="2" applyFont="1" applyFill="1" applyBorder="1" applyAlignment="1" applyProtection="1">
      <alignment vertical="center"/>
    </xf>
    <xf numFmtId="181" fontId="8" fillId="0" borderId="0" xfId="2" applyNumberFormat="1" applyFont="1" applyAlignment="1">
      <alignment vertical="center"/>
    </xf>
    <xf numFmtId="0" fontId="11" fillId="0" borderId="0" xfId="2" applyNumberFormat="1" applyFont="1" applyAlignment="1">
      <alignment vertical="center"/>
    </xf>
    <xf numFmtId="14" fontId="8" fillId="0" borderId="0" xfId="2" applyNumberFormat="1" applyFont="1" applyAlignment="1">
      <alignment vertical="center"/>
    </xf>
    <xf numFmtId="0" fontId="8" fillId="0" borderId="0" xfId="2" applyNumberFormat="1" applyFont="1" applyAlignment="1">
      <alignment vertical="center"/>
    </xf>
    <xf numFmtId="0" fontId="8" fillId="0" borderId="0" xfId="2" applyFont="1" applyAlignment="1" applyProtection="1">
      <alignment vertical="center"/>
      <protection locked="0"/>
    </xf>
    <xf numFmtId="0" fontId="11" fillId="0" borderId="0" xfId="0" applyFont="1" applyAlignment="1">
      <alignment vertical="top" wrapText="1"/>
    </xf>
    <xf numFmtId="0" fontId="3" fillId="0" borderId="24" xfId="2" applyFont="1" applyBorder="1" applyAlignment="1" applyProtection="1">
      <alignment vertical="center" shrinkToFit="1"/>
      <protection locked="0"/>
    </xf>
    <xf numFmtId="0" fontId="3" fillId="0" borderId="24" xfId="2" applyFont="1" applyBorder="1" applyAlignment="1" applyProtection="1">
      <alignment vertical="center"/>
      <protection locked="0"/>
    </xf>
    <xf numFmtId="0" fontId="3" fillId="0" borderId="13" xfId="2" applyFont="1" applyBorder="1" applyAlignment="1" applyProtection="1">
      <alignment vertical="center"/>
      <protection locked="0"/>
    </xf>
    <xf numFmtId="0" fontId="3" fillId="0" borderId="20" xfId="2" applyFont="1" applyBorder="1" applyAlignment="1" applyProtection="1">
      <alignment vertical="center"/>
      <protection locked="0"/>
    </xf>
    <xf numFmtId="0" fontId="3" fillId="0" borderId="13" xfId="2" applyFont="1" applyBorder="1" applyAlignment="1" applyProtection="1">
      <alignment vertical="center" shrinkToFit="1"/>
      <protection locked="0"/>
    </xf>
    <xf numFmtId="0" fontId="3" fillId="0" borderId="20" xfId="2" applyFont="1" applyBorder="1" applyAlignment="1" applyProtection="1">
      <alignment vertical="center" shrinkToFit="1"/>
      <protection locked="0"/>
    </xf>
    <xf numFmtId="0" fontId="8" fillId="0" borderId="5" xfId="2" applyFont="1" applyBorder="1" applyAlignment="1" applyProtection="1">
      <alignment horizontal="center" vertical="center"/>
    </xf>
    <xf numFmtId="0" fontId="24" fillId="0" borderId="0" xfId="2" applyFont="1" applyFill="1" applyBorder="1" applyAlignment="1">
      <alignment wrapText="1"/>
    </xf>
    <xf numFmtId="0" fontId="15" fillId="2" borderId="0" xfId="2" applyNumberFormat="1" applyFont="1" applyFill="1" applyAlignment="1">
      <alignment vertical="center"/>
    </xf>
    <xf numFmtId="0" fontId="9" fillId="0" borderId="23" xfId="2" applyFont="1" applyBorder="1" applyAlignment="1">
      <alignment vertical="center" wrapText="1"/>
    </xf>
    <xf numFmtId="0" fontId="9" fillId="0" borderId="22" xfId="2" applyFont="1" applyBorder="1" applyAlignment="1">
      <alignment vertical="center" wrapText="1"/>
    </xf>
    <xf numFmtId="0" fontId="3" fillId="0" borderId="0" xfId="2" applyFont="1" applyFill="1" applyBorder="1" applyAlignment="1">
      <alignment vertical="center" wrapText="1"/>
    </xf>
    <xf numFmtId="0" fontId="11" fillId="2" borderId="7" xfId="2" applyFont="1" applyFill="1" applyBorder="1" applyAlignment="1">
      <alignment horizontal="center" wrapText="1"/>
    </xf>
    <xf numFmtId="0" fontId="11" fillId="2" borderId="0" xfId="2" applyFont="1" applyFill="1" applyBorder="1" applyAlignment="1">
      <alignment horizontal="center" wrapText="1"/>
    </xf>
    <xf numFmtId="0" fontId="11" fillId="2" borderId="9" xfId="2" applyFont="1" applyFill="1" applyBorder="1" applyAlignment="1">
      <alignment horizontal="center" wrapText="1"/>
    </xf>
    <xf numFmtId="0" fontId="11" fillId="2" borderId="10" xfId="2" applyFont="1" applyFill="1" applyBorder="1" applyAlignment="1">
      <alignment horizontal="center" wrapText="1"/>
    </xf>
    <xf numFmtId="0" fontId="9" fillId="0" borderId="26" xfId="2" applyNumberFormat="1" applyFont="1" applyBorder="1" applyAlignment="1">
      <alignment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 wrapText="1"/>
    </xf>
    <xf numFmtId="0" fontId="3" fillId="2" borderId="8" xfId="2" applyFont="1" applyFill="1" applyBorder="1" applyAlignment="1">
      <alignment horizontal="center" vertical="center" wrapText="1"/>
    </xf>
    <xf numFmtId="0" fontId="25" fillId="0" borderId="0" xfId="0" applyFont="1" applyAlignment="1">
      <alignment vertical="top" wrapText="1"/>
    </xf>
    <xf numFmtId="178" fontId="11" fillId="0" borderId="0" xfId="0" applyNumberFormat="1" applyFont="1" applyAlignment="1">
      <alignment vertical="center" wrapText="1"/>
    </xf>
    <xf numFmtId="0" fontId="8" fillId="0" borderId="37" xfId="2" applyFont="1" applyFill="1" applyBorder="1" applyAlignment="1">
      <alignment horizontal="left" vertical="center"/>
    </xf>
    <xf numFmtId="0" fontId="8" fillId="0" borderId="37" xfId="2" applyFont="1" applyFill="1" applyBorder="1" applyAlignment="1">
      <alignment horizontal="center" vertical="center"/>
    </xf>
    <xf numFmtId="180" fontId="3" fillId="0" borderId="37" xfId="7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 applyProtection="1">
      <alignment horizontal="center" vertical="center" shrinkToFit="1"/>
    </xf>
    <xf numFmtId="0" fontId="8" fillId="0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 applyProtection="1">
      <alignment horizontal="left" vertical="center" shrinkToFit="1"/>
    </xf>
    <xf numFmtId="0" fontId="8" fillId="0" borderId="0" xfId="2" applyFont="1" applyFill="1" applyBorder="1" applyAlignment="1">
      <alignment horizontal="center" vertical="center" wrapText="1"/>
    </xf>
    <xf numFmtId="0" fontId="8" fillId="0" borderId="0" xfId="2" applyFont="1" applyFill="1" applyBorder="1" applyAlignment="1" applyProtection="1">
      <alignment vertical="center" shrinkToFit="1"/>
    </xf>
    <xf numFmtId="3" fontId="23" fillId="0" borderId="12" xfId="2" applyNumberFormat="1" applyFont="1" applyBorder="1" applyAlignment="1">
      <alignment horizontal="center" vertical="center"/>
    </xf>
    <xf numFmtId="0" fontId="23" fillId="0" borderId="13" xfId="2" applyNumberFormat="1" applyFont="1" applyBorder="1" applyAlignment="1">
      <alignment horizontal="center" vertical="center"/>
    </xf>
    <xf numFmtId="177" fontId="23" fillId="0" borderId="12" xfId="2" applyNumberFormat="1" applyFont="1" applyBorder="1" applyAlignment="1">
      <alignment horizontal="center" vertical="center"/>
    </xf>
    <xf numFmtId="177" fontId="23" fillId="0" borderId="13" xfId="2" applyNumberFormat="1" applyFont="1" applyBorder="1" applyAlignment="1">
      <alignment horizontal="center" vertical="center"/>
    </xf>
    <xf numFmtId="177" fontId="23" fillId="3" borderId="32" xfId="2" applyNumberFormat="1" applyFont="1" applyFill="1" applyBorder="1" applyAlignment="1">
      <alignment horizontal="center" vertical="center"/>
    </xf>
    <xf numFmtId="177" fontId="23" fillId="3" borderId="13" xfId="2" applyNumberFormat="1" applyFont="1" applyFill="1" applyBorder="1" applyAlignment="1">
      <alignment horizontal="center" vertical="center"/>
    </xf>
    <xf numFmtId="3" fontId="23" fillId="0" borderId="21" xfId="2" applyNumberFormat="1" applyFont="1" applyBorder="1" applyAlignment="1">
      <alignment horizontal="center" vertical="center"/>
    </xf>
    <xf numFmtId="0" fontId="23" fillId="0" borderId="20" xfId="2" applyNumberFormat="1" applyFont="1" applyBorder="1" applyAlignment="1">
      <alignment horizontal="center" vertical="center"/>
    </xf>
    <xf numFmtId="177" fontId="23" fillId="0" borderId="9" xfId="2" applyNumberFormat="1" applyFont="1" applyBorder="1" applyAlignment="1">
      <alignment horizontal="center" vertical="center"/>
    </xf>
    <xf numFmtId="177" fontId="23" fillId="0" borderId="10" xfId="2" applyNumberFormat="1" applyFont="1" applyBorder="1" applyAlignment="1">
      <alignment horizontal="center" vertical="center"/>
    </xf>
    <xf numFmtId="177" fontId="23" fillId="3" borderId="35" xfId="2" applyNumberFormat="1" applyFont="1" applyFill="1" applyBorder="1" applyAlignment="1">
      <alignment horizontal="center" vertical="center"/>
    </xf>
    <xf numFmtId="177" fontId="23" fillId="3" borderId="36" xfId="2" applyNumberFormat="1" applyFont="1" applyFill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177" fontId="23" fillId="3" borderId="27" xfId="2" applyNumberFormat="1" applyFont="1" applyFill="1" applyBorder="1" applyAlignment="1">
      <alignment horizontal="center" vertical="center"/>
    </xf>
    <xf numFmtId="177" fontId="23" fillId="3" borderId="28" xfId="2" applyNumberFormat="1" applyFont="1" applyFill="1" applyBorder="1" applyAlignment="1">
      <alignment horizontal="center" vertical="center"/>
    </xf>
    <xf numFmtId="3" fontId="23" fillId="0" borderId="14" xfId="2" applyNumberFormat="1" applyFont="1" applyBorder="1" applyAlignment="1">
      <alignment horizontal="center" vertical="center"/>
    </xf>
    <xf numFmtId="0" fontId="23" fillId="0" borderId="15" xfId="2" applyNumberFormat="1" applyFont="1" applyBorder="1" applyAlignment="1">
      <alignment horizontal="center" vertical="center"/>
    </xf>
    <xf numFmtId="177" fontId="23" fillId="0" borderId="14" xfId="2" applyNumberFormat="1" applyFont="1" applyBorder="1" applyAlignment="1">
      <alignment horizontal="center" vertical="center"/>
    </xf>
    <xf numFmtId="177" fontId="23" fillId="0" borderId="15" xfId="2" applyNumberFormat="1" applyFont="1" applyBorder="1" applyAlignment="1">
      <alignment horizontal="center" vertical="center"/>
    </xf>
    <xf numFmtId="177" fontId="23" fillId="3" borderId="30" xfId="2" applyNumberFormat="1" applyFont="1" applyFill="1" applyBorder="1" applyAlignment="1">
      <alignment horizontal="center" vertical="center"/>
    </xf>
    <xf numFmtId="177" fontId="23" fillId="3" borderId="24" xfId="2" applyNumberFormat="1" applyFont="1" applyFill="1" applyBorder="1" applyAlignment="1">
      <alignment horizontal="center" vertical="center"/>
    </xf>
    <xf numFmtId="177" fontId="23" fillId="0" borderId="25" xfId="2" applyNumberFormat="1" applyFont="1" applyBorder="1" applyAlignment="1">
      <alignment horizontal="center" vertical="center"/>
    </xf>
    <xf numFmtId="177" fontId="23" fillId="0" borderId="24" xfId="2" applyNumberFormat="1" applyFont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top" wrapText="1"/>
    </xf>
    <xf numFmtId="0" fontId="11" fillId="2" borderId="2" xfId="2" applyFont="1" applyFill="1" applyBorder="1" applyAlignment="1">
      <alignment horizontal="center" vertical="top" wrapText="1"/>
    </xf>
    <xf numFmtId="0" fontId="11" fillId="2" borderId="3" xfId="2" applyFont="1" applyFill="1" applyBorder="1" applyAlignment="1">
      <alignment horizontal="center" vertical="top" wrapText="1"/>
    </xf>
    <xf numFmtId="0" fontId="11" fillId="3" borderId="27" xfId="2" applyFont="1" applyFill="1" applyBorder="1" applyAlignment="1">
      <alignment horizontal="center" vertical="top" wrapText="1"/>
    </xf>
    <xf numFmtId="0" fontId="11" fillId="3" borderId="28" xfId="2" applyFont="1" applyFill="1" applyBorder="1" applyAlignment="1">
      <alignment horizontal="center" vertical="top"/>
    </xf>
    <xf numFmtId="0" fontId="11" fillId="3" borderId="29" xfId="2" applyFont="1" applyFill="1" applyBorder="1" applyAlignment="1">
      <alignment horizontal="center" vertical="top"/>
    </xf>
    <xf numFmtId="0" fontId="20" fillId="0" borderId="14" xfId="2" applyFont="1" applyBorder="1" applyAlignment="1">
      <alignment horizontal="center" vertical="center" shrinkToFit="1"/>
    </xf>
    <xf numFmtId="0" fontId="20" fillId="0" borderId="15" xfId="2" applyFont="1" applyBorder="1" applyAlignment="1">
      <alignment horizontal="center" vertical="center" shrinkToFit="1"/>
    </xf>
    <xf numFmtId="0" fontId="9" fillId="0" borderId="14" xfId="2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0" fontId="9" fillId="0" borderId="16" xfId="2" applyFont="1" applyFill="1" applyBorder="1" applyAlignment="1">
      <alignment horizontal="center" vertical="center" wrapText="1"/>
    </xf>
    <xf numFmtId="0" fontId="8" fillId="0" borderId="17" xfId="2" applyFont="1" applyBorder="1" applyAlignment="1">
      <alignment horizontal="center" vertical="center"/>
    </xf>
    <xf numFmtId="0" fontId="8" fillId="0" borderId="1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20" fillId="0" borderId="17" xfId="2" applyFont="1" applyBorder="1" applyAlignment="1">
      <alignment vertical="center" shrinkToFit="1"/>
    </xf>
    <xf numFmtId="0" fontId="20" fillId="0" borderId="18" xfId="2" applyFont="1" applyBorder="1" applyAlignment="1">
      <alignment vertical="center" shrinkToFit="1"/>
    </xf>
    <xf numFmtId="0" fontId="20" fillId="0" borderId="19" xfId="2" applyFont="1" applyBorder="1" applyAlignment="1">
      <alignment vertical="center" shrinkToFit="1"/>
    </xf>
    <xf numFmtId="0" fontId="20" fillId="0" borderId="9" xfId="2" applyFont="1" applyBorder="1" applyAlignment="1">
      <alignment vertical="center" shrinkToFit="1"/>
    </xf>
    <xf numFmtId="0" fontId="20" fillId="0" borderId="10" xfId="2" applyFont="1" applyBorder="1" applyAlignment="1">
      <alignment vertical="center" shrinkToFit="1"/>
    </xf>
    <xf numFmtId="0" fontId="20" fillId="0" borderId="11" xfId="2" applyFont="1" applyBorder="1" applyAlignment="1">
      <alignment vertical="center" shrinkToFit="1"/>
    </xf>
    <xf numFmtId="0" fontId="8" fillId="0" borderId="19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20" fillId="0" borderId="17" xfId="2" applyFont="1" applyBorder="1" applyAlignment="1">
      <alignment horizontal="center" vertical="center" shrinkToFit="1"/>
    </xf>
    <xf numFmtId="0" fontId="20" fillId="0" borderId="18" xfId="2" applyFont="1" applyBorder="1" applyAlignment="1">
      <alignment horizontal="center" vertical="center" shrinkToFit="1"/>
    </xf>
    <xf numFmtId="0" fontId="20" fillId="0" borderId="9" xfId="2" applyFont="1" applyBorder="1" applyAlignment="1">
      <alignment horizontal="center" vertical="center" shrinkToFit="1"/>
    </xf>
    <xf numFmtId="0" fontId="20" fillId="0" borderId="10" xfId="2" applyFont="1" applyBorder="1" applyAlignment="1">
      <alignment horizontal="center" vertical="center" shrinkToFit="1"/>
    </xf>
    <xf numFmtId="0" fontId="8" fillId="0" borderId="17" xfId="2" applyFont="1" applyBorder="1" applyAlignment="1">
      <alignment horizontal="center" vertical="center" shrinkToFit="1"/>
    </xf>
    <xf numFmtId="0" fontId="8" fillId="0" borderId="9" xfId="2" applyFont="1" applyBorder="1" applyAlignment="1">
      <alignment horizontal="center" vertical="center" shrinkToFit="1"/>
    </xf>
    <xf numFmtId="0" fontId="22" fillId="0" borderId="18" xfId="2" applyFont="1" applyBorder="1" applyAlignment="1">
      <alignment horizontal="center" vertical="center" shrinkToFit="1"/>
    </xf>
    <xf numFmtId="0" fontId="22" fillId="0" borderId="10" xfId="2" applyFont="1" applyBorder="1" applyAlignment="1">
      <alignment horizontal="center" vertical="center" shrinkToFit="1"/>
    </xf>
    <xf numFmtId="0" fontId="22" fillId="0" borderId="0" xfId="2" applyFont="1" applyFill="1" applyBorder="1" applyAlignment="1">
      <alignment horizontal="center" vertical="center"/>
    </xf>
    <xf numFmtId="0" fontId="22" fillId="0" borderId="10" xfId="2" applyFont="1" applyFill="1" applyBorder="1" applyAlignment="1">
      <alignment horizontal="center" vertical="center"/>
    </xf>
    <xf numFmtId="0" fontId="22" fillId="0" borderId="7" xfId="2" applyFont="1" applyFill="1" applyBorder="1" applyAlignment="1">
      <alignment horizontal="center" vertical="center"/>
    </xf>
    <xf numFmtId="0" fontId="22" fillId="0" borderId="8" xfId="2" applyFont="1" applyFill="1" applyBorder="1" applyAlignment="1">
      <alignment horizontal="center" vertical="center"/>
    </xf>
    <xf numFmtId="0" fontId="22" fillId="0" borderId="9" xfId="2" applyFont="1" applyFill="1" applyBorder="1" applyAlignment="1">
      <alignment horizontal="center" vertical="center"/>
    </xf>
    <xf numFmtId="0" fontId="22" fillId="0" borderId="11" xfId="2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horizontal="center" vertical="center" wrapText="1"/>
    </xf>
    <xf numFmtId="0" fontId="9" fillId="2" borderId="6" xfId="2" applyFont="1" applyFill="1" applyBorder="1" applyAlignment="1">
      <alignment horizontal="center" vertical="center" wrapText="1"/>
    </xf>
    <xf numFmtId="0" fontId="9" fillId="2" borderId="7" xfId="2" applyFont="1" applyFill="1" applyBorder="1" applyAlignment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0" fontId="9" fillId="2" borderId="8" xfId="2" applyFont="1" applyFill="1" applyBorder="1" applyAlignment="1">
      <alignment horizontal="center" vertical="center" wrapText="1"/>
    </xf>
    <xf numFmtId="0" fontId="9" fillId="2" borderId="9" xfId="2" applyFont="1" applyFill="1" applyBorder="1" applyAlignment="1">
      <alignment horizontal="center" vertical="center" wrapText="1"/>
    </xf>
    <xf numFmtId="0" fontId="9" fillId="2" borderId="10" xfId="2" applyFont="1" applyFill="1" applyBorder="1" applyAlignment="1">
      <alignment horizontal="center" vertical="center" wrapText="1"/>
    </xf>
    <xf numFmtId="0" fontId="9" fillId="2" borderId="11" xfId="2" applyFont="1" applyFill="1" applyBorder="1" applyAlignment="1">
      <alignment horizontal="center" vertical="center" wrapText="1"/>
    </xf>
    <xf numFmtId="0" fontId="10" fillId="0" borderId="14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20" fillId="0" borderId="14" xfId="2" applyFont="1" applyBorder="1" applyAlignment="1">
      <alignment vertical="center" shrinkToFit="1"/>
    </xf>
    <xf numFmtId="0" fontId="20" fillId="0" borderId="15" xfId="2" applyFont="1" applyBorder="1" applyAlignment="1">
      <alignment vertical="center" shrinkToFit="1"/>
    </xf>
    <xf numFmtId="0" fontId="20" fillId="0" borderId="16" xfId="2" applyFont="1" applyBorder="1" applyAlignment="1">
      <alignment vertical="center" shrinkToFit="1"/>
    </xf>
    <xf numFmtId="0" fontId="9" fillId="2" borderId="0" xfId="2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21" fillId="2" borderId="0" xfId="2" applyFont="1" applyFill="1" applyAlignment="1">
      <alignment horizontal="center" vertical="center"/>
    </xf>
    <xf numFmtId="0" fontId="3" fillId="0" borderId="0" xfId="5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8" fillId="2" borderId="5" xfId="2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horizontal="center"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horizontal="center" vertical="center" wrapText="1"/>
    </xf>
    <xf numFmtId="0" fontId="8" fillId="2" borderId="8" xfId="2" applyFont="1" applyFill="1" applyBorder="1" applyAlignment="1">
      <alignment horizontal="center" vertical="center" wrapText="1"/>
    </xf>
    <xf numFmtId="0" fontId="8" fillId="2" borderId="9" xfId="2" applyFont="1" applyFill="1" applyBorder="1" applyAlignment="1">
      <alignment horizontal="center" vertical="center" wrapText="1"/>
    </xf>
    <xf numFmtId="0" fontId="8" fillId="2" borderId="10" xfId="2" applyFont="1" applyFill="1" applyBorder="1" applyAlignment="1">
      <alignment horizontal="center" vertical="center" wrapText="1"/>
    </xf>
    <xf numFmtId="0" fontId="8" fillId="2" borderId="11" xfId="2" applyFont="1" applyFill="1" applyBorder="1" applyAlignment="1">
      <alignment horizontal="center" vertical="center" wrapText="1"/>
    </xf>
    <xf numFmtId="0" fontId="3" fillId="0" borderId="14" xfId="2" applyFont="1" applyBorder="1" applyAlignment="1" applyProtection="1">
      <alignment vertical="center" shrinkToFit="1"/>
      <protection locked="0"/>
    </xf>
    <xf numFmtId="0" fontId="3" fillId="0" borderId="15" xfId="2" applyFont="1" applyBorder="1" applyAlignment="1" applyProtection="1">
      <alignment vertical="center" shrinkToFit="1"/>
      <protection locked="0"/>
    </xf>
    <xf numFmtId="0" fontId="3" fillId="0" borderId="16" xfId="2" applyFont="1" applyBorder="1" applyAlignment="1" applyProtection="1">
      <alignment vertical="center" shrinkToFit="1"/>
      <protection locked="0"/>
    </xf>
    <xf numFmtId="0" fontId="10" fillId="0" borderId="16" xfId="2" applyFont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 wrapText="1"/>
    </xf>
    <xf numFmtId="0" fontId="3" fillId="0" borderId="14" xfId="2" applyFont="1" applyBorder="1" applyAlignment="1" applyProtection="1">
      <alignment horizontal="center" vertical="center" shrinkToFit="1"/>
      <protection locked="0"/>
    </xf>
    <xf numFmtId="0" fontId="3" fillId="0" borderId="15" xfId="2" applyFont="1" applyBorder="1" applyAlignment="1" applyProtection="1">
      <alignment horizontal="center" vertical="center" shrinkToFit="1"/>
      <protection locked="0"/>
    </xf>
    <xf numFmtId="0" fontId="3" fillId="0" borderId="17" xfId="2" applyFont="1" applyBorder="1" applyAlignment="1" applyProtection="1">
      <alignment horizontal="center" vertical="center" shrinkToFit="1"/>
      <protection locked="0"/>
    </xf>
    <xf numFmtId="0" fontId="3" fillId="0" borderId="18" xfId="2" applyFont="1" applyBorder="1" applyAlignment="1" applyProtection="1">
      <alignment horizontal="center" vertical="center" shrinkToFit="1"/>
      <protection locked="0"/>
    </xf>
    <xf numFmtId="0" fontId="3" fillId="0" borderId="9" xfId="2" applyFont="1" applyBorder="1" applyAlignment="1" applyProtection="1">
      <alignment horizontal="center" vertical="center" shrinkToFit="1"/>
      <protection locked="0"/>
    </xf>
    <xf numFmtId="0" fontId="3" fillId="0" borderId="10" xfId="2" applyFont="1" applyBorder="1" applyAlignment="1" applyProtection="1">
      <alignment horizontal="center" vertical="center" shrinkToFit="1"/>
      <protection locked="0"/>
    </xf>
    <xf numFmtId="0" fontId="15" fillId="2" borderId="0" xfId="2" applyFont="1" applyFill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  <protection locked="0"/>
    </xf>
    <xf numFmtId="0" fontId="17" fillId="0" borderId="10" xfId="2" applyFont="1" applyFill="1" applyBorder="1" applyAlignment="1" applyProtection="1">
      <alignment horizontal="center" vertical="center"/>
      <protection locked="0"/>
    </xf>
    <xf numFmtId="0" fontId="17" fillId="0" borderId="18" xfId="2" applyFont="1" applyBorder="1" applyAlignment="1" applyProtection="1">
      <alignment horizontal="center" vertical="center" shrinkToFit="1"/>
      <protection locked="0"/>
    </xf>
    <xf numFmtId="0" fontId="17" fillId="0" borderId="10" xfId="2" applyFont="1" applyBorder="1" applyAlignment="1" applyProtection="1">
      <alignment horizontal="center" vertical="center" shrinkToFit="1"/>
      <protection locked="0"/>
    </xf>
    <xf numFmtId="0" fontId="8" fillId="0" borderId="14" xfId="2" applyFont="1" applyFill="1" applyBorder="1" applyAlignment="1">
      <alignment horizontal="distributed" vertical="center" wrapText="1" indent="5"/>
    </xf>
    <xf numFmtId="0" fontId="8" fillId="0" borderId="15" xfId="2" applyFont="1" applyFill="1" applyBorder="1" applyAlignment="1">
      <alignment horizontal="distributed" vertical="center" wrapText="1" indent="5"/>
    </xf>
    <xf numFmtId="0" fontId="8" fillId="0" borderId="16" xfId="2" applyFont="1" applyFill="1" applyBorder="1" applyAlignment="1">
      <alignment horizontal="distributed" vertical="center" wrapText="1" indent="5"/>
    </xf>
    <xf numFmtId="0" fontId="3" fillId="2" borderId="5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11" fillId="3" borderId="38" xfId="2" applyFont="1" applyFill="1" applyBorder="1" applyAlignment="1">
      <alignment horizontal="center" wrapText="1"/>
    </xf>
    <xf numFmtId="0" fontId="11" fillId="3" borderId="39" xfId="2" applyFont="1" applyFill="1" applyBorder="1" applyAlignment="1">
      <alignment horizontal="center"/>
    </xf>
    <xf numFmtId="0" fontId="11" fillId="3" borderId="40" xfId="2" applyFont="1" applyFill="1" applyBorder="1" applyAlignment="1">
      <alignment horizontal="center"/>
    </xf>
    <xf numFmtId="0" fontId="11" fillId="2" borderId="5" xfId="2" applyFont="1" applyFill="1" applyBorder="1" applyAlignment="1">
      <alignment horizontal="center" vertical="center" wrapText="1"/>
    </xf>
    <xf numFmtId="0" fontId="11" fillId="2" borderId="4" xfId="2" applyFont="1" applyFill="1" applyBorder="1" applyAlignment="1">
      <alignment horizontal="center" vertical="center" wrapText="1"/>
    </xf>
    <xf numFmtId="0" fontId="11" fillId="2" borderId="6" xfId="2" applyFont="1" applyFill="1" applyBorder="1" applyAlignment="1">
      <alignment horizontal="center" vertical="center" wrapText="1"/>
    </xf>
    <xf numFmtId="0" fontId="11" fillId="2" borderId="5" xfId="2" applyFont="1" applyFill="1" applyBorder="1" applyAlignment="1">
      <alignment horizontal="distributed" vertical="center" wrapText="1" indent="1"/>
    </xf>
    <xf numFmtId="0" fontId="11" fillId="2" borderId="4" xfId="2" applyFont="1" applyFill="1" applyBorder="1" applyAlignment="1">
      <alignment horizontal="distributed" vertical="center" wrapText="1" indent="1"/>
    </xf>
    <xf numFmtId="0" fontId="12" fillId="0" borderId="4" xfId="2" applyFont="1" applyBorder="1" applyAlignment="1">
      <alignment horizontal="center" vertical="center"/>
    </xf>
    <xf numFmtId="0" fontId="3" fillId="0" borderId="17" xfId="2" applyFont="1" applyBorder="1" applyAlignment="1" applyProtection="1">
      <alignment vertical="center" shrinkToFit="1"/>
      <protection locked="0"/>
    </xf>
    <xf numFmtId="0" fontId="3" fillId="0" borderId="18" xfId="2" applyFont="1" applyBorder="1" applyAlignment="1" applyProtection="1">
      <alignment vertical="center" shrinkToFit="1"/>
      <protection locked="0"/>
    </xf>
    <xf numFmtId="0" fontId="3" fillId="0" borderId="19" xfId="2" applyFont="1" applyBorder="1" applyAlignment="1" applyProtection="1">
      <alignment vertical="center" shrinkToFit="1"/>
      <protection locked="0"/>
    </xf>
    <xf numFmtId="0" fontId="3" fillId="0" borderId="9" xfId="2" applyFont="1" applyBorder="1" applyAlignment="1" applyProtection="1">
      <alignment vertical="center" shrinkToFit="1"/>
      <protection locked="0"/>
    </xf>
    <xf numFmtId="0" fontId="3" fillId="0" borderId="10" xfId="2" applyFont="1" applyBorder="1" applyAlignment="1" applyProtection="1">
      <alignment vertical="center" shrinkToFit="1"/>
      <protection locked="0"/>
    </xf>
    <xf numFmtId="0" fontId="3" fillId="0" borderId="11" xfId="2" applyFont="1" applyBorder="1" applyAlignment="1" applyProtection="1">
      <alignment vertical="center" shrinkToFit="1"/>
      <protection locked="0"/>
    </xf>
    <xf numFmtId="179" fontId="15" fillId="0" borderId="7" xfId="2" applyNumberFormat="1" applyFont="1" applyFill="1" applyBorder="1" applyAlignment="1">
      <alignment horizontal="center" vertical="center" shrinkToFit="1"/>
    </xf>
    <xf numFmtId="179" fontId="15" fillId="0" borderId="0" xfId="2" applyNumberFormat="1" applyFont="1" applyFill="1" applyBorder="1" applyAlignment="1">
      <alignment horizontal="center" vertical="center" shrinkToFit="1"/>
    </xf>
    <xf numFmtId="179" fontId="15" fillId="0" borderId="8" xfId="2" applyNumberFormat="1" applyFont="1" applyFill="1" applyBorder="1" applyAlignment="1">
      <alignment horizontal="center" vertical="center" shrinkToFit="1"/>
    </xf>
    <xf numFmtId="179" fontId="15" fillId="0" borderId="9" xfId="2" applyNumberFormat="1" applyFont="1" applyFill="1" applyBorder="1" applyAlignment="1">
      <alignment horizontal="center" vertical="center" shrinkToFit="1"/>
    </xf>
    <xf numFmtId="179" fontId="15" fillId="0" borderId="10" xfId="2" applyNumberFormat="1" applyFont="1" applyFill="1" applyBorder="1" applyAlignment="1">
      <alignment horizontal="center" vertical="center" shrinkToFit="1"/>
    </xf>
    <xf numFmtId="179" fontId="15" fillId="0" borderId="11" xfId="2" applyNumberFormat="1" applyFont="1" applyFill="1" applyBorder="1" applyAlignment="1">
      <alignment horizontal="center" vertical="center" shrinkToFit="1"/>
    </xf>
    <xf numFmtId="38" fontId="3" fillId="3" borderId="27" xfId="7" applyFont="1" applyFill="1" applyBorder="1" applyAlignment="1">
      <alignment horizontal="right" vertical="center"/>
    </xf>
    <xf numFmtId="38" fontId="3" fillId="3" borderId="28" xfId="7" applyFont="1" applyFill="1" applyBorder="1" applyAlignment="1">
      <alignment horizontal="right" vertical="center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38" fontId="3" fillId="3" borderId="30" xfId="7" applyFont="1" applyFill="1" applyBorder="1" applyAlignment="1">
      <alignment horizontal="right" vertical="center"/>
    </xf>
    <xf numFmtId="38" fontId="3" fillId="3" borderId="24" xfId="7" applyFont="1" applyFill="1" applyBorder="1" applyAlignment="1">
      <alignment horizontal="right" vertical="center"/>
    </xf>
    <xf numFmtId="38" fontId="3" fillId="3" borderId="32" xfId="7" applyFont="1" applyFill="1" applyBorder="1" applyAlignment="1">
      <alignment horizontal="right" vertical="center"/>
    </xf>
    <xf numFmtId="38" fontId="3" fillId="3" borderId="13" xfId="7" applyFont="1" applyFill="1" applyBorder="1" applyAlignment="1">
      <alignment horizontal="right" vertical="center"/>
    </xf>
    <xf numFmtId="38" fontId="3" fillId="3" borderId="35" xfId="7" applyFont="1" applyFill="1" applyBorder="1" applyAlignment="1">
      <alignment horizontal="right" vertical="center"/>
    </xf>
    <xf numFmtId="38" fontId="3" fillId="3" borderId="36" xfId="7" applyFont="1" applyFill="1" applyBorder="1" applyAlignment="1">
      <alignment horizontal="right" vertical="center"/>
    </xf>
    <xf numFmtId="38" fontId="3" fillId="0" borderId="14" xfId="7" applyFont="1" applyBorder="1" applyAlignment="1">
      <alignment horizontal="right" vertical="center"/>
    </xf>
    <xf numFmtId="38" fontId="3" fillId="0" borderId="15" xfId="7" applyFont="1" applyBorder="1" applyAlignment="1">
      <alignment horizontal="right" vertical="center"/>
    </xf>
    <xf numFmtId="38" fontId="3" fillId="0" borderId="25" xfId="7" applyFont="1" applyBorder="1" applyAlignment="1">
      <alignment horizontal="right" vertical="center"/>
    </xf>
    <xf numFmtId="38" fontId="3" fillId="0" borderId="24" xfId="7" applyFont="1" applyBorder="1" applyAlignment="1">
      <alignment horizontal="right" vertical="center"/>
    </xf>
    <xf numFmtId="38" fontId="3" fillId="0" borderId="9" xfId="7" applyFont="1" applyBorder="1" applyAlignment="1">
      <alignment horizontal="right" vertical="center"/>
    </xf>
    <xf numFmtId="38" fontId="3" fillId="0" borderId="10" xfId="7" applyFont="1" applyBorder="1" applyAlignment="1">
      <alignment horizontal="right" vertical="center"/>
    </xf>
    <xf numFmtId="0" fontId="8" fillId="0" borderId="12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176" fontId="3" fillId="0" borderId="13" xfId="7" applyNumberFormat="1" applyFont="1" applyBorder="1" applyAlignment="1" applyProtection="1">
      <alignment horizontal="right" vertical="center"/>
      <protection locked="0"/>
    </xf>
    <xf numFmtId="176" fontId="3" fillId="0" borderId="22" xfId="7" applyNumberFormat="1" applyFont="1" applyBorder="1" applyAlignment="1" applyProtection="1">
      <alignment horizontal="right" vertical="center"/>
      <protection locked="0"/>
    </xf>
    <xf numFmtId="176" fontId="3" fillId="0" borderId="24" xfId="7" applyNumberFormat="1" applyFont="1" applyBorder="1" applyAlignment="1" applyProtection="1">
      <alignment horizontal="right" vertical="center"/>
      <protection locked="0"/>
    </xf>
    <xf numFmtId="176" fontId="3" fillId="0" borderId="26" xfId="7" applyNumberFormat="1" applyFont="1" applyBorder="1" applyAlignment="1" applyProtection="1">
      <alignment horizontal="right" vertical="center"/>
      <protection locked="0"/>
    </xf>
    <xf numFmtId="0" fontId="8" fillId="0" borderId="25" xfId="2" applyFont="1" applyBorder="1" applyAlignment="1">
      <alignment horizontal="center" vertical="center"/>
    </xf>
    <xf numFmtId="0" fontId="8" fillId="0" borderId="24" xfId="2" applyFont="1" applyBorder="1" applyAlignment="1">
      <alignment horizontal="center" vertical="center"/>
    </xf>
    <xf numFmtId="38" fontId="3" fillId="0" borderId="12" xfId="7" applyFont="1" applyBorder="1" applyAlignment="1">
      <alignment horizontal="right" vertical="center"/>
    </xf>
    <xf numFmtId="38" fontId="3" fillId="0" borderId="13" xfId="7" applyFont="1" applyBorder="1" applyAlignment="1">
      <alignment horizontal="right" vertical="center"/>
    </xf>
    <xf numFmtId="0" fontId="11" fillId="2" borderId="10" xfId="2" applyFont="1" applyFill="1" applyBorder="1" applyAlignment="1">
      <alignment horizontal="center" wrapText="1"/>
    </xf>
    <xf numFmtId="0" fontId="11" fillId="2" borderId="11" xfId="2" applyFont="1" applyFill="1" applyBorder="1" applyAlignment="1">
      <alignment horizontal="center" wrapText="1"/>
    </xf>
    <xf numFmtId="0" fontId="11" fillId="3" borderId="41" xfId="2" applyFont="1" applyFill="1" applyBorder="1" applyAlignment="1">
      <alignment horizontal="center" wrapText="1"/>
    </xf>
    <xf numFmtId="0" fontId="11" fillId="3" borderId="10" xfId="2" applyFont="1" applyFill="1" applyBorder="1" applyAlignment="1">
      <alignment horizontal="center" wrapText="1"/>
    </xf>
    <xf numFmtId="0" fontId="11" fillId="3" borderId="42" xfId="2" applyFont="1" applyFill="1" applyBorder="1" applyAlignment="1">
      <alignment horizontal="center" wrapText="1"/>
    </xf>
    <xf numFmtId="0" fontId="11" fillId="2" borderId="9" xfId="2" applyFont="1" applyFill="1" applyBorder="1" applyAlignment="1">
      <alignment horizontal="center" vertical="center" wrapText="1"/>
    </xf>
    <xf numFmtId="0" fontId="11" fillId="2" borderId="10" xfId="2" applyFont="1" applyFill="1" applyBorder="1" applyAlignment="1">
      <alignment horizontal="center" vertical="center" wrapText="1"/>
    </xf>
    <xf numFmtId="0" fontId="11" fillId="2" borderId="11" xfId="2" applyFont="1" applyFill="1" applyBorder="1" applyAlignment="1">
      <alignment horizontal="center" vertical="center" wrapText="1"/>
    </xf>
    <xf numFmtId="0" fontId="8" fillId="0" borderId="0" xfId="2" applyFont="1" applyFill="1" applyBorder="1" applyAlignment="1" applyProtection="1">
      <alignment horizontal="center" vertical="center"/>
    </xf>
    <xf numFmtId="0" fontId="8" fillId="0" borderId="0" xfId="2" applyFont="1" applyFill="1" applyBorder="1" applyAlignment="1" applyProtection="1">
      <alignment horizontal="center" vertical="center" wrapText="1"/>
    </xf>
  </cellXfs>
  <cellStyles count="8">
    <cellStyle name="桁区切り" xfId="7" builtinId="6"/>
    <cellStyle name="桁区切り 2" xfId="3" xr:uid="{00000000-0005-0000-0000-000001000000}"/>
    <cellStyle name="桁区切り 3" xfId="6" xr:uid="{00000000-0005-0000-0000-000002000000}"/>
    <cellStyle name="標準" xfId="0" builtinId="0"/>
    <cellStyle name="標準 2" xfId="1" xr:uid="{00000000-0005-0000-0000-000004000000}"/>
    <cellStyle name="標準 2 2" xfId="2" xr:uid="{00000000-0005-0000-0000-000005000000}"/>
    <cellStyle name="標準 3" xfId="4" xr:uid="{00000000-0005-0000-0000-000006000000}"/>
    <cellStyle name="標準 4" xfId="5" xr:uid="{00000000-0005-0000-0000-000007000000}"/>
  </cellStyles>
  <dxfs count="57">
    <dxf>
      <fill>
        <patternFill>
          <bgColor rgb="FFFF33CC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33CC"/>
        </patternFill>
      </fill>
    </dxf>
    <dxf>
      <fill>
        <patternFill patternType="solid">
          <fgColor auto="1"/>
          <bgColor rgb="FF99FF99"/>
        </patternFill>
      </fill>
    </dxf>
    <dxf>
      <fill>
        <patternFill>
          <bgColor rgb="FFFF33CC"/>
        </patternFill>
      </fill>
    </dxf>
    <dxf>
      <fill>
        <patternFill patternType="solid">
          <fgColor auto="1"/>
          <bgColor rgb="FF99FF99"/>
        </patternFill>
      </fill>
    </dxf>
    <dxf>
      <fill>
        <patternFill>
          <bgColor rgb="FFFF33CC"/>
        </patternFill>
      </fill>
    </dxf>
    <dxf>
      <fill>
        <patternFill patternType="solid">
          <fgColor auto="1"/>
          <bgColor rgb="FF99FF99"/>
        </patternFill>
      </fill>
    </dxf>
    <dxf>
      <fill>
        <patternFill>
          <bgColor rgb="FFFF33CC"/>
        </patternFill>
      </fill>
    </dxf>
    <dxf>
      <fill>
        <patternFill patternType="solid">
          <fgColor auto="1"/>
          <bgColor rgb="FF99FF99"/>
        </patternFill>
      </fill>
    </dxf>
    <dxf>
      <fill>
        <patternFill>
          <bgColor rgb="FFFF33CC"/>
        </patternFill>
      </fill>
    </dxf>
    <dxf>
      <fill>
        <patternFill>
          <bgColor rgb="FFFFFF00"/>
        </patternFill>
      </fill>
    </dxf>
    <dxf>
      <fill>
        <patternFill>
          <bgColor rgb="FF99FF99"/>
        </patternFill>
      </fill>
    </dxf>
    <dxf>
      <fill>
        <patternFill>
          <bgColor rgb="FFFF33CC"/>
        </patternFill>
      </fill>
    </dxf>
    <dxf>
      <fill>
        <patternFill>
          <bgColor rgb="FF99FF99"/>
        </patternFill>
      </fill>
    </dxf>
    <dxf>
      <fill>
        <patternFill>
          <bgColor rgb="FFFFFF00"/>
        </patternFill>
      </fill>
    </dxf>
    <dxf>
      <fill>
        <patternFill>
          <bgColor rgb="FFFF33CC"/>
        </patternFill>
      </fill>
    </dxf>
    <dxf>
      <fill>
        <patternFill>
          <bgColor rgb="FFFFFF00"/>
        </patternFill>
      </fill>
    </dxf>
    <dxf>
      <fill>
        <patternFill patternType="solid">
          <fgColor auto="1"/>
          <bgColor rgb="FF99FF99"/>
        </patternFill>
      </fill>
    </dxf>
    <dxf>
      <fill>
        <patternFill>
          <bgColor rgb="FFFF33CC"/>
        </patternFill>
      </fill>
    </dxf>
    <dxf>
      <fill>
        <patternFill>
          <bgColor rgb="FFFFFF00"/>
        </patternFill>
      </fill>
    </dxf>
    <dxf>
      <fill>
        <patternFill>
          <bgColor rgb="FF99FF99"/>
        </patternFill>
      </fill>
    </dxf>
    <dxf>
      <fill>
        <patternFill patternType="solid">
          <fgColor auto="1"/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 patternType="darkGrid">
          <fgColor rgb="FFFF0000"/>
          <bgColor rgb="FFFF99FF"/>
        </patternFill>
      </fill>
    </dxf>
    <dxf>
      <fill>
        <patternFill patternType="solid">
          <fgColor auto="1"/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 patternType="solid">
          <fgColor auto="1"/>
          <bgColor rgb="FFFFCCFF"/>
        </patternFill>
      </fill>
    </dxf>
    <dxf>
      <fill>
        <patternFill>
          <bgColor theme="7" tint="0.59996337778862885"/>
        </patternFill>
      </fill>
    </dxf>
    <dxf>
      <fill>
        <patternFill patternType="solid">
          <fgColor theme="0"/>
          <bgColor rgb="FFFFCCFF"/>
        </patternFill>
      </fill>
    </dxf>
    <dxf>
      <fill>
        <patternFill>
          <bgColor theme="7" tint="0.59996337778862885"/>
        </patternFill>
      </fill>
    </dxf>
    <dxf>
      <fill>
        <patternFill patternType="solid">
          <fgColor auto="1"/>
          <bgColor rgb="FFFFCCFF"/>
        </patternFill>
      </fill>
    </dxf>
    <dxf>
      <fill>
        <patternFill>
          <bgColor theme="7" tint="0.59996337778862885"/>
        </patternFill>
      </fill>
    </dxf>
    <dxf>
      <fill>
        <patternFill patternType="solid">
          <fgColor auto="1"/>
          <bgColor rgb="FFFFCCFF"/>
        </patternFill>
      </fill>
    </dxf>
    <dxf>
      <fill>
        <patternFill>
          <bgColor theme="7" tint="0.59996337778862885"/>
        </patternFill>
      </fill>
    </dxf>
    <dxf>
      <fill>
        <patternFill patternType="solid">
          <fgColor auto="1"/>
          <bgColor rgb="FFFFFF00"/>
        </patternFill>
      </fill>
    </dxf>
    <dxf>
      <fill>
        <patternFill patternType="darkGrid">
          <fgColor rgb="FFFF0000"/>
          <bgColor rgb="FFFF99FF"/>
        </patternFill>
      </fill>
    </dxf>
    <dxf>
      <fill>
        <patternFill patternType="darkGrid">
          <fgColor rgb="FFFF0000"/>
          <bgColor rgb="FFFF99FF"/>
        </patternFill>
      </fill>
    </dxf>
    <dxf>
      <fill>
        <patternFill patternType="solid">
          <fgColor theme="0"/>
          <bgColor rgb="FFFFFF00"/>
        </patternFill>
      </fill>
    </dxf>
    <dxf>
      <font>
        <color theme="0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 patternType="solid">
          <fgColor auto="1"/>
          <bgColor rgb="FFFFFF00"/>
        </patternFill>
      </fill>
    </dxf>
    <dxf>
      <fill>
        <patternFill>
          <bgColor rgb="FFFFC000"/>
        </patternFill>
      </fill>
    </dxf>
    <dxf>
      <fill>
        <patternFill patternType="solid">
          <fgColor auto="1"/>
          <bgColor rgb="FFFFFF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33CC"/>
      <color rgb="FFFF99FF"/>
      <color rgb="FF99FF99"/>
      <color rgb="FFFF66FF"/>
      <color rgb="FFFF5050"/>
      <color rgb="FFFF0066"/>
      <color rgb="FFFF3399"/>
      <color rgb="FFFFCCFF"/>
      <color rgb="FFFFFFCC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firstButton="1" fmlaLink="$B$13" lockText="1" noThreeD="1"/>
</file>

<file path=xl/ctrlProps/ctrlProp4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78439</xdr:colOff>
      <xdr:row>10</xdr:row>
      <xdr:rowOff>627526</xdr:rowOff>
    </xdr:from>
    <xdr:to>
      <xdr:col>21</xdr:col>
      <xdr:colOff>67235</xdr:colOff>
      <xdr:row>17</xdr:row>
      <xdr:rowOff>44823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151527" y="3361761"/>
          <a:ext cx="2902326" cy="3283327"/>
        </a:xfrm>
        <a:prstGeom prst="wedgeRoundRectCallout">
          <a:avLst>
            <a:gd name="adj1" fmla="val -37290"/>
            <a:gd name="adj2" fmla="val -60646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chemeClr val="tx1"/>
              </a:solidFill>
            </a:rPr>
            <a:t>周南市の場合</a:t>
          </a:r>
          <a:endParaRPr kumimoji="1" lang="en-US" altLang="ja-JP" sz="1050">
            <a:solidFill>
              <a:schemeClr val="tx1"/>
            </a:solidFill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</a:rPr>
            <a:t>　</a:t>
          </a:r>
          <a:r>
            <a:rPr kumimoji="1" lang="en-US" altLang="ja-JP" sz="900">
              <a:solidFill>
                <a:schemeClr val="tx1"/>
              </a:solidFill>
            </a:rPr>
            <a:t>【</a:t>
          </a:r>
          <a:r>
            <a:rPr kumimoji="1" lang="ja-JP" altLang="en-US" sz="900">
              <a:solidFill>
                <a:schemeClr val="tx1"/>
              </a:solidFill>
            </a:rPr>
            <a:t>認可外保育施設</a:t>
          </a:r>
          <a:r>
            <a:rPr kumimoji="1" lang="en-US" altLang="ja-JP" sz="900">
              <a:solidFill>
                <a:schemeClr val="tx1"/>
              </a:solidFill>
            </a:rPr>
            <a:t>】</a:t>
          </a: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　周南リハビリテーション病院託児所ほっぷ</a:t>
          </a:r>
          <a:endParaRPr kumimoji="1" lang="en-US" altLang="ja-JP" sz="900">
            <a:solidFill>
              <a:schemeClr val="tx1"/>
            </a:solidFill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　湯野温泉病院保育所　</a:t>
          </a:r>
          <a:endParaRPr kumimoji="1" lang="en-US" altLang="ja-JP" sz="900">
            <a:solidFill>
              <a:schemeClr val="tx1"/>
            </a:solidFill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　徳山中央病院ひまわり保育園</a:t>
          </a:r>
          <a:endParaRPr kumimoji="1" lang="en-US" altLang="ja-JP" sz="900">
            <a:solidFill>
              <a:schemeClr val="tx1"/>
            </a:solidFill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　徳山リハビリテーション病院託児所じゃんぷ</a:t>
          </a:r>
          <a:endParaRPr kumimoji="1" lang="en-US" altLang="ja-JP" sz="900">
            <a:solidFill>
              <a:schemeClr val="tx1"/>
            </a:solidFill>
          </a:endParaRPr>
        </a:p>
        <a:p>
          <a:pPr algn="l"/>
          <a:endParaRPr kumimoji="1" lang="en-US" altLang="ja-JP" sz="900">
            <a:solidFill>
              <a:schemeClr val="tx1"/>
            </a:solidFill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　</a:t>
          </a:r>
          <a:r>
            <a:rPr kumimoji="1" lang="en-US" altLang="ja-JP" sz="900">
              <a:solidFill>
                <a:schemeClr val="tx1"/>
              </a:solidFill>
            </a:rPr>
            <a:t>【</a:t>
          </a:r>
          <a:r>
            <a:rPr kumimoji="1" lang="ja-JP" altLang="en-US" sz="900">
              <a:solidFill>
                <a:schemeClr val="tx1"/>
              </a:solidFill>
            </a:rPr>
            <a:t>企業主導型保育施設</a:t>
          </a:r>
          <a:r>
            <a:rPr kumimoji="1" lang="en-US" altLang="ja-JP" sz="900">
              <a:solidFill>
                <a:schemeClr val="tx1"/>
              </a:solidFill>
            </a:rPr>
            <a:t>】</a:t>
          </a: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　ニチイキッズひばりヶ丘保育園</a:t>
          </a:r>
          <a:endParaRPr kumimoji="1" lang="en-US" altLang="ja-JP" sz="900">
            <a:solidFill>
              <a:schemeClr val="tx1"/>
            </a:solidFill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　イオンゆめみらい保育園周南</a:t>
          </a:r>
          <a:endParaRPr kumimoji="1" lang="en-US" altLang="ja-JP" sz="900">
            <a:solidFill>
              <a:schemeClr val="tx1"/>
            </a:solidFill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　</a:t>
          </a:r>
          <a:r>
            <a:rPr kumimoji="1" lang="en-US" altLang="ja-JP" sz="900">
              <a:solidFill>
                <a:schemeClr val="tx1"/>
              </a:solidFill>
            </a:rPr>
            <a:t>TOMONi</a:t>
          </a:r>
          <a:r>
            <a:rPr kumimoji="1" lang="ja-JP" altLang="en-US" sz="900">
              <a:solidFill>
                <a:schemeClr val="tx1"/>
              </a:solidFill>
            </a:rPr>
            <a:t>保育園</a:t>
          </a:r>
          <a:endParaRPr kumimoji="1" lang="en-US" altLang="ja-JP" sz="900">
            <a:solidFill>
              <a:schemeClr val="tx1"/>
            </a:solidFill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　わいえむ</a:t>
          </a:r>
          <a:r>
            <a:rPr kumimoji="1" lang="en-US" altLang="ja-JP" sz="900">
              <a:solidFill>
                <a:schemeClr val="tx1"/>
              </a:solidFill>
            </a:rPr>
            <a:t>Kids</a:t>
          </a: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　あい保育園徳山病院</a:t>
          </a:r>
          <a:endParaRPr kumimoji="1" lang="en-US" altLang="ja-JP" sz="900">
            <a:solidFill>
              <a:schemeClr val="tx1"/>
            </a:solidFill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　</a:t>
          </a:r>
          <a:r>
            <a:rPr kumimoji="1" lang="en-US" altLang="ja-JP" sz="900">
              <a:solidFill>
                <a:schemeClr val="tx1"/>
              </a:solidFill>
            </a:rPr>
            <a:t>KIDS</a:t>
          </a:r>
          <a:r>
            <a:rPr kumimoji="1" lang="ja-JP" altLang="en-US" sz="900">
              <a:solidFill>
                <a:schemeClr val="tx1"/>
              </a:solidFill>
            </a:rPr>
            <a:t> </a:t>
          </a:r>
          <a:r>
            <a:rPr kumimoji="1" lang="en-US" altLang="ja-JP" sz="900">
              <a:solidFill>
                <a:schemeClr val="tx1"/>
              </a:solidFill>
            </a:rPr>
            <a:t>HOUSE</a:t>
          </a:r>
          <a:r>
            <a:rPr kumimoji="1" lang="ja-JP" altLang="en-US" sz="900">
              <a:solidFill>
                <a:schemeClr val="tx1"/>
              </a:solidFill>
            </a:rPr>
            <a:t>すすま</a:t>
          </a:r>
          <a:endParaRPr kumimoji="1" lang="ja-JP" altLang="en-US" sz="105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235324</xdr:colOff>
      <xdr:row>17</xdr:row>
      <xdr:rowOff>201707</xdr:rowOff>
    </xdr:from>
    <xdr:to>
      <xdr:col>17</xdr:col>
      <xdr:colOff>0</xdr:colOff>
      <xdr:row>22</xdr:row>
      <xdr:rowOff>168088</xdr:rowOff>
    </xdr:to>
    <xdr:sp macro="" textlink="">
      <xdr:nvSpPr>
        <xdr:cNvPr id="5" name="フレーム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35324" y="6801972"/>
          <a:ext cx="3854823" cy="1602440"/>
        </a:xfrm>
        <a:prstGeom prst="frame">
          <a:avLst>
            <a:gd name="adj1" fmla="val 319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20</xdr:col>
      <xdr:colOff>33618</xdr:colOff>
      <xdr:row>8</xdr:row>
      <xdr:rowOff>33619</xdr:rowOff>
    </xdr:from>
    <xdr:to>
      <xdr:col>32</xdr:col>
      <xdr:colOff>0</xdr:colOff>
      <xdr:row>9</xdr:row>
      <xdr:rowOff>582706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4796118" y="1994648"/>
          <a:ext cx="2958353" cy="717176"/>
        </a:xfrm>
        <a:prstGeom prst="wedgeRoundRectCallout">
          <a:avLst>
            <a:gd name="adj1" fmla="val -1142"/>
            <a:gd name="adj2" fmla="val 89248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u="sng">
              <a:solidFill>
                <a:schemeClr val="tx1"/>
              </a:solidFill>
            </a:rPr>
            <a:t>施設が発行する「領収書兼提供証明書」と</a:t>
          </a:r>
          <a:endParaRPr kumimoji="1" lang="en-US" altLang="ja-JP" sz="1050" u="sng">
            <a:solidFill>
              <a:schemeClr val="tx1"/>
            </a:solidFill>
          </a:endParaRPr>
        </a:p>
        <a:p>
          <a:pPr algn="l"/>
          <a:r>
            <a:rPr kumimoji="1" lang="ja-JP" altLang="en-US" sz="1050" u="sng">
              <a:solidFill>
                <a:schemeClr val="tx1"/>
              </a:solidFill>
            </a:rPr>
            <a:t>一致するよう記入</a:t>
          </a:r>
          <a:r>
            <a:rPr kumimoji="1" lang="ja-JP" altLang="en-US" sz="1050">
              <a:solidFill>
                <a:schemeClr val="tx1"/>
              </a:solidFill>
            </a:rPr>
            <a:t>してください。</a:t>
          </a:r>
          <a:endParaRPr kumimoji="1" lang="en-US" altLang="ja-JP" sz="105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0</xdr:colOff>
      <xdr:row>15</xdr:row>
      <xdr:rowOff>123265</xdr:rowOff>
    </xdr:from>
    <xdr:to>
      <xdr:col>37</xdr:col>
      <xdr:colOff>214592</xdr:colOff>
      <xdr:row>19</xdr:row>
      <xdr:rowOff>387164</xdr:rowOff>
    </xdr:to>
    <xdr:sp macro="" textlink="">
      <xdr:nvSpPr>
        <xdr:cNvPr id="8" name="矢印: 上向き折線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090147" y="5244353"/>
          <a:ext cx="5302063" cy="2202517"/>
        </a:xfrm>
        <a:prstGeom prst="bentUpArrow">
          <a:avLst>
            <a:gd name="adj1" fmla="val 6194"/>
            <a:gd name="adj2" fmla="val 14271"/>
            <a:gd name="adj3" fmla="val 17275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168088</xdr:colOff>
      <xdr:row>9</xdr:row>
      <xdr:rowOff>526676</xdr:rowOff>
    </xdr:from>
    <xdr:to>
      <xdr:col>40</xdr:col>
      <xdr:colOff>67234</xdr:colOff>
      <xdr:row>15</xdr:row>
      <xdr:rowOff>89648</xdr:rowOff>
    </xdr:to>
    <xdr:sp macro="" textlink="">
      <xdr:nvSpPr>
        <xdr:cNvPr id="12" name="フレーム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7922559" y="2655794"/>
          <a:ext cx="1882587" cy="2554942"/>
        </a:xfrm>
        <a:prstGeom prst="frame">
          <a:avLst>
            <a:gd name="adj1" fmla="val 2349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36</xdr:col>
      <xdr:colOff>358589</xdr:colOff>
      <xdr:row>16</xdr:row>
      <xdr:rowOff>179295</xdr:rowOff>
    </xdr:from>
    <xdr:to>
      <xdr:col>47</xdr:col>
      <xdr:colOff>67234</xdr:colOff>
      <xdr:row>17</xdr:row>
      <xdr:rowOff>100853</xdr:rowOff>
    </xdr:to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9009530" y="5916707"/>
          <a:ext cx="2409263" cy="784411"/>
        </a:xfrm>
        <a:prstGeom prst="wedgeRoundRectCallout">
          <a:avLst>
            <a:gd name="adj1" fmla="val -40677"/>
            <a:gd name="adj2" fmla="val -235752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chemeClr val="tx1"/>
              </a:solidFill>
            </a:rPr>
            <a:t>左下の「</a:t>
          </a:r>
          <a:r>
            <a:rPr kumimoji="1" lang="en-US" altLang="ja-JP" sz="1050">
              <a:solidFill>
                <a:schemeClr val="tx1"/>
              </a:solidFill>
            </a:rPr>
            <a:t>※</a:t>
          </a:r>
          <a:r>
            <a:rPr kumimoji="1" lang="ja-JP" altLang="en-US" sz="1050">
              <a:solidFill>
                <a:schemeClr val="tx1"/>
              </a:solidFill>
            </a:rPr>
            <a:t>２」で上限額を自動で取り込みます。</a:t>
          </a:r>
          <a:endParaRPr kumimoji="1" lang="en-US" altLang="ja-JP" sz="1050">
            <a:solidFill>
              <a:schemeClr val="tx1"/>
            </a:solidFill>
          </a:endParaRPr>
        </a:p>
      </xdr:txBody>
    </xdr:sp>
    <xdr:clientData/>
  </xdr:twoCellAnchor>
  <xdr:twoCellAnchor>
    <xdr:from>
      <xdr:col>44</xdr:col>
      <xdr:colOff>56029</xdr:colOff>
      <xdr:row>10</xdr:row>
      <xdr:rowOff>403412</xdr:rowOff>
    </xdr:from>
    <xdr:to>
      <xdr:col>50</xdr:col>
      <xdr:colOff>212912</xdr:colOff>
      <xdr:row>12</xdr:row>
      <xdr:rowOff>302559</xdr:rowOff>
    </xdr:to>
    <xdr:sp macro="" textlink="">
      <xdr:nvSpPr>
        <xdr:cNvPr id="14" name="吹き出し: 角を丸めた四角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0735235" y="3137647"/>
          <a:ext cx="1501589" cy="1143000"/>
        </a:xfrm>
        <a:prstGeom prst="wedgeRoundRectCallout">
          <a:avLst>
            <a:gd name="adj1" fmla="val -74629"/>
            <a:gd name="adj2" fmla="val -7499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u="sng">
              <a:solidFill>
                <a:schemeClr val="tx1"/>
              </a:solidFill>
            </a:rPr>
            <a:t>補助額は、各月の</a:t>
          </a:r>
          <a:endParaRPr kumimoji="1" lang="en-US" altLang="ja-JP" sz="1050" u="sng">
            <a:solidFill>
              <a:schemeClr val="tx1"/>
            </a:solidFill>
          </a:endParaRPr>
        </a:p>
        <a:p>
          <a:pPr algn="l"/>
          <a:r>
            <a:rPr kumimoji="1" lang="ja-JP" altLang="en-US" sz="1050" u="sng">
              <a:solidFill>
                <a:schemeClr val="tx1"/>
              </a:solidFill>
            </a:rPr>
            <a:t>（ａ）と（ｂ）を</a:t>
          </a:r>
          <a:endParaRPr kumimoji="1" lang="en-US" altLang="ja-JP" sz="1050" u="sng">
            <a:solidFill>
              <a:schemeClr val="tx1"/>
            </a:solidFill>
          </a:endParaRPr>
        </a:p>
        <a:p>
          <a:pPr algn="l"/>
          <a:r>
            <a:rPr kumimoji="1" lang="ja-JP" altLang="en-US" sz="1050" u="sng">
              <a:solidFill>
                <a:schemeClr val="tx1"/>
              </a:solidFill>
            </a:rPr>
            <a:t>比較して低い方</a:t>
          </a:r>
          <a:r>
            <a:rPr kumimoji="1" lang="ja-JP" altLang="en-US" sz="1050">
              <a:solidFill>
                <a:schemeClr val="tx1"/>
              </a:solidFill>
            </a:rPr>
            <a:t>です。</a:t>
          </a:r>
          <a:endParaRPr kumimoji="1" lang="en-US" altLang="ja-JP" sz="1050">
            <a:solidFill>
              <a:schemeClr val="tx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11</xdr:row>
          <xdr:rowOff>47625</xdr:rowOff>
        </xdr:from>
        <xdr:to>
          <xdr:col>2</xdr:col>
          <xdr:colOff>76200</xdr:colOff>
          <xdr:row>11</xdr:row>
          <xdr:rowOff>323850</xdr:rowOff>
        </xdr:to>
        <xdr:sp macro="" textlink="">
          <xdr:nvSpPr>
            <xdr:cNvPr id="14339" name="Option Button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0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12</xdr:row>
          <xdr:rowOff>66675</xdr:rowOff>
        </xdr:from>
        <xdr:to>
          <xdr:col>2</xdr:col>
          <xdr:colOff>76200</xdr:colOff>
          <xdr:row>12</xdr:row>
          <xdr:rowOff>323850</xdr:rowOff>
        </xdr:to>
        <xdr:sp macro="" textlink="">
          <xdr:nvSpPr>
            <xdr:cNvPr id="14340" name="Option Button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0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11</xdr:row>
          <xdr:rowOff>304800</xdr:rowOff>
        </xdr:from>
        <xdr:to>
          <xdr:col>3</xdr:col>
          <xdr:colOff>38100</xdr:colOff>
          <xdr:row>13</xdr:row>
          <xdr:rowOff>38100</xdr:rowOff>
        </xdr:to>
        <xdr:sp macro="" textlink="">
          <xdr:nvSpPr>
            <xdr:cNvPr id="12305" name="Option Button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1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</xdr:row>
          <xdr:rowOff>19050</xdr:rowOff>
        </xdr:from>
        <xdr:to>
          <xdr:col>3</xdr:col>
          <xdr:colOff>19050</xdr:colOff>
          <xdr:row>13</xdr:row>
          <xdr:rowOff>371475</xdr:rowOff>
        </xdr:to>
        <xdr:sp macro="" textlink="">
          <xdr:nvSpPr>
            <xdr:cNvPr id="12306" name="Option Button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1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BE27"/>
  <sheetViews>
    <sheetView showGridLines="0" showZeros="0" topLeftCell="A7" zoomScale="85" zoomScaleNormal="85" zoomScaleSheetLayoutView="85" workbookViewId="0">
      <selection activeCell="B4" sqref="B4"/>
    </sheetView>
  </sheetViews>
  <sheetFormatPr defaultColWidth="2.875" defaultRowHeight="13.5" x14ac:dyDescent="0.4"/>
  <cols>
    <col min="1" max="1" width="5.125" style="7" customWidth="1"/>
    <col min="2" max="2" width="4.375" style="7" customWidth="1"/>
    <col min="3" max="22" width="2.875" style="7"/>
    <col min="23" max="23" width="4.25" style="7" bestFit="1" customWidth="1"/>
    <col min="24" max="24" width="2.875" style="7"/>
    <col min="25" max="25" width="3.5" style="7" bestFit="1" customWidth="1"/>
    <col min="26" max="27" width="2.875" style="7"/>
    <col min="28" max="28" width="5" style="7" bestFit="1" customWidth="1"/>
    <col min="29" max="33" width="2.875" style="7"/>
    <col min="34" max="34" width="5" style="7" bestFit="1" customWidth="1"/>
    <col min="35" max="36" width="2.875" style="7"/>
    <col min="37" max="37" width="4.875" style="7" customWidth="1"/>
    <col min="38" max="39" width="2.875" style="7"/>
    <col min="40" max="40" width="3.5" style="7" bestFit="1" customWidth="1"/>
    <col min="41" max="41" width="2.875" style="7"/>
    <col min="42" max="42" width="3.5" style="7" bestFit="1" customWidth="1"/>
    <col min="43" max="56" width="2.875" style="7"/>
    <col min="57" max="57" width="0.625" style="7" customWidth="1"/>
    <col min="58" max="16384" width="2.875" style="7"/>
  </cols>
  <sheetData>
    <row r="1" spans="1:57" ht="16.5" customHeight="1" x14ac:dyDescent="0.4">
      <c r="A1" s="5"/>
      <c r="B1" s="6"/>
      <c r="C1" s="6"/>
      <c r="D1" s="6"/>
      <c r="E1" s="6"/>
      <c r="F1" s="6"/>
      <c r="G1" s="6"/>
      <c r="H1" s="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6"/>
      <c r="AN1" s="6"/>
      <c r="AO1" s="6"/>
      <c r="AP1" s="6"/>
      <c r="AQ1" s="8"/>
      <c r="AR1" s="8"/>
      <c r="AS1" s="8"/>
      <c r="AT1" s="8"/>
      <c r="AU1" s="8"/>
      <c r="AV1" s="8"/>
      <c r="AW1" s="6"/>
      <c r="AX1" s="9"/>
    </row>
    <row r="2" spans="1:57" ht="16.5" customHeight="1" x14ac:dyDescent="0.4"/>
    <row r="3" spans="1:57" ht="28.5" customHeight="1" x14ac:dyDescent="0.4">
      <c r="B3" s="197" t="s">
        <v>52</v>
      </c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  <c r="AK3" s="197"/>
      <c r="AL3" s="197"/>
      <c r="AM3" s="197"/>
      <c r="AN3" s="197"/>
      <c r="AO3" s="197"/>
      <c r="AP3" s="197"/>
      <c r="AQ3" s="197"/>
      <c r="AR3" s="197"/>
      <c r="AS3" s="197"/>
      <c r="AT3" s="197"/>
      <c r="AU3" s="197"/>
      <c r="AV3" s="197"/>
    </row>
    <row r="4" spans="1:57" ht="23.25" customHeight="1" x14ac:dyDescent="0.4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 t="s">
        <v>28</v>
      </c>
      <c r="S4" s="194" t="s">
        <v>13</v>
      </c>
      <c r="T4" s="194"/>
      <c r="U4" s="195">
        <v>6</v>
      </c>
      <c r="V4" s="195"/>
      <c r="W4" s="195"/>
      <c r="X4" s="62" t="s">
        <v>10</v>
      </c>
      <c r="Y4" s="64">
        <v>9</v>
      </c>
      <c r="Z4" s="62" t="s">
        <v>11</v>
      </c>
      <c r="AA4" s="62" t="s">
        <v>26</v>
      </c>
      <c r="AB4" s="194" t="s">
        <v>13</v>
      </c>
      <c r="AC4" s="194"/>
      <c r="AD4" s="195">
        <v>6</v>
      </c>
      <c r="AE4" s="195"/>
      <c r="AF4" s="195"/>
      <c r="AG4" s="62" t="s">
        <v>6</v>
      </c>
      <c r="AH4" s="64">
        <v>12</v>
      </c>
      <c r="AI4" s="62" t="s">
        <v>7</v>
      </c>
      <c r="AJ4" s="62" t="s">
        <v>42</v>
      </c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</row>
    <row r="5" spans="1:57" ht="11.25" customHeight="1" x14ac:dyDescent="0.4">
      <c r="T5" s="27"/>
    </row>
    <row r="6" spans="1:57" ht="23.25" customHeight="1" x14ac:dyDescent="0.15">
      <c r="B6" s="179" t="s">
        <v>1</v>
      </c>
      <c r="C6" s="180"/>
      <c r="D6" s="181"/>
      <c r="E6" s="188" t="s">
        <v>2</v>
      </c>
      <c r="F6" s="189"/>
      <c r="G6" s="189"/>
      <c r="H6" s="190" t="s">
        <v>32</v>
      </c>
      <c r="I6" s="191"/>
      <c r="J6" s="191"/>
      <c r="K6" s="191"/>
      <c r="L6" s="191"/>
      <c r="M6" s="191"/>
      <c r="N6" s="191"/>
      <c r="O6" s="191"/>
      <c r="P6" s="192"/>
      <c r="Q6" s="10"/>
      <c r="R6" s="179" t="s">
        <v>0</v>
      </c>
      <c r="S6" s="180"/>
      <c r="T6" s="180"/>
      <c r="U6" s="180"/>
      <c r="V6" s="181"/>
      <c r="W6" s="189" t="s">
        <v>2</v>
      </c>
      <c r="X6" s="189"/>
      <c r="Y6" s="189"/>
      <c r="Z6" s="148" t="s">
        <v>31</v>
      </c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50" t="s">
        <v>9</v>
      </c>
      <c r="AL6" s="151"/>
      <c r="AM6" s="151"/>
      <c r="AN6" s="151"/>
      <c r="AO6" s="151"/>
      <c r="AP6" s="151"/>
      <c r="AQ6" s="152"/>
      <c r="AR6" s="150" t="s">
        <v>14</v>
      </c>
      <c r="AS6" s="151"/>
      <c r="AT6" s="151"/>
      <c r="AU6" s="152"/>
      <c r="AY6" s="71"/>
      <c r="AZ6" s="71"/>
      <c r="BA6" s="71"/>
      <c r="BB6" s="71"/>
      <c r="BC6" s="71"/>
      <c r="BD6" s="71"/>
      <c r="BE6" s="71"/>
    </row>
    <row r="7" spans="1:57" ht="18" customHeight="1" x14ac:dyDescent="0.15">
      <c r="B7" s="182"/>
      <c r="C7" s="183"/>
      <c r="D7" s="184"/>
      <c r="E7" s="153" t="s">
        <v>3</v>
      </c>
      <c r="F7" s="154"/>
      <c r="G7" s="154"/>
      <c r="H7" s="157" t="s">
        <v>30</v>
      </c>
      <c r="I7" s="158"/>
      <c r="J7" s="158"/>
      <c r="K7" s="158"/>
      <c r="L7" s="158"/>
      <c r="M7" s="158"/>
      <c r="N7" s="158"/>
      <c r="O7" s="158"/>
      <c r="P7" s="159"/>
      <c r="Q7" s="10"/>
      <c r="R7" s="182"/>
      <c r="S7" s="193"/>
      <c r="T7" s="193"/>
      <c r="U7" s="193"/>
      <c r="V7" s="184"/>
      <c r="W7" s="154" t="s">
        <v>3</v>
      </c>
      <c r="X7" s="154"/>
      <c r="Y7" s="163"/>
      <c r="Z7" s="165" t="s">
        <v>29</v>
      </c>
      <c r="AA7" s="166"/>
      <c r="AB7" s="166"/>
      <c r="AC7" s="166"/>
      <c r="AD7" s="166"/>
      <c r="AE7" s="166"/>
      <c r="AF7" s="166"/>
      <c r="AG7" s="166"/>
      <c r="AH7" s="166"/>
      <c r="AI7" s="166"/>
      <c r="AJ7" s="166"/>
      <c r="AK7" s="169" t="str">
        <f>S4</f>
        <v>令和</v>
      </c>
      <c r="AL7" s="171">
        <v>4</v>
      </c>
      <c r="AM7" s="37"/>
      <c r="AN7" s="173">
        <v>10</v>
      </c>
      <c r="AO7" s="33"/>
      <c r="AP7" s="173">
        <v>15</v>
      </c>
      <c r="AQ7" s="38"/>
      <c r="AR7" s="175" t="s">
        <v>24</v>
      </c>
      <c r="AS7" s="173"/>
      <c r="AT7" s="173"/>
      <c r="AU7" s="176"/>
      <c r="AY7" s="71"/>
      <c r="AZ7" s="71"/>
      <c r="BA7" s="71"/>
      <c r="BB7" s="71"/>
      <c r="BC7" s="71"/>
      <c r="BD7" s="71"/>
      <c r="BE7" s="71"/>
    </row>
    <row r="8" spans="1:57" ht="18" customHeight="1" x14ac:dyDescent="0.15">
      <c r="B8" s="185"/>
      <c r="C8" s="186"/>
      <c r="D8" s="187"/>
      <c r="E8" s="155"/>
      <c r="F8" s="156"/>
      <c r="G8" s="156"/>
      <c r="H8" s="160"/>
      <c r="I8" s="161"/>
      <c r="J8" s="161"/>
      <c r="K8" s="161"/>
      <c r="L8" s="161"/>
      <c r="M8" s="161"/>
      <c r="N8" s="161"/>
      <c r="O8" s="161"/>
      <c r="P8" s="162"/>
      <c r="Q8" s="10"/>
      <c r="R8" s="185"/>
      <c r="S8" s="186"/>
      <c r="T8" s="186"/>
      <c r="U8" s="186"/>
      <c r="V8" s="187"/>
      <c r="W8" s="156"/>
      <c r="X8" s="156"/>
      <c r="Y8" s="164"/>
      <c r="Z8" s="167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70"/>
      <c r="AL8" s="172"/>
      <c r="AM8" s="35" t="s">
        <v>10</v>
      </c>
      <c r="AN8" s="174"/>
      <c r="AO8" s="35" t="s">
        <v>11</v>
      </c>
      <c r="AP8" s="174"/>
      <c r="AQ8" s="36" t="s">
        <v>12</v>
      </c>
      <c r="AR8" s="177"/>
      <c r="AS8" s="174"/>
      <c r="AT8" s="174"/>
      <c r="AU8" s="178"/>
      <c r="AY8" s="71"/>
      <c r="AZ8" s="71"/>
      <c r="BA8" s="71"/>
      <c r="BB8" s="71"/>
      <c r="BC8" s="71"/>
      <c r="BD8" s="71"/>
      <c r="BE8" s="71"/>
    </row>
    <row r="9" spans="1:57" ht="13.5" customHeight="1" x14ac:dyDescent="0.4">
      <c r="B9" s="1"/>
      <c r="C9" s="1"/>
      <c r="D9" s="1"/>
      <c r="E9" s="2"/>
      <c r="F9" s="2"/>
      <c r="G9" s="2"/>
      <c r="Q9" s="2"/>
      <c r="R9" s="2"/>
      <c r="S9" s="2"/>
      <c r="U9" s="1"/>
      <c r="V9" s="1"/>
      <c r="W9" s="2"/>
      <c r="X9" s="2"/>
      <c r="Y9" s="2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2"/>
      <c r="AO9" s="12"/>
      <c r="AP9" s="11"/>
      <c r="AQ9" s="12"/>
      <c r="AR9" s="12"/>
      <c r="AS9" s="11"/>
      <c r="AT9" s="12"/>
      <c r="AU9" s="12"/>
    </row>
    <row r="10" spans="1:57" ht="47.25" customHeight="1" thickBot="1" x14ac:dyDescent="0.45">
      <c r="B10" s="13"/>
    </row>
    <row r="11" spans="1:57" ht="68.25" customHeight="1" thickBot="1" x14ac:dyDescent="0.45">
      <c r="B11" s="136" t="s">
        <v>40</v>
      </c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8"/>
      <c r="Q11" s="30"/>
      <c r="R11" s="139" t="s">
        <v>5</v>
      </c>
      <c r="S11" s="140"/>
      <c r="T11" s="140"/>
      <c r="U11" s="140"/>
      <c r="V11" s="140"/>
      <c r="W11" s="140"/>
      <c r="X11" s="140"/>
      <c r="Y11" s="141"/>
      <c r="Z11" s="142" t="s">
        <v>21</v>
      </c>
      <c r="AA11" s="143"/>
      <c r="AB11" s="143"/>
      <c r="AC11" s="143"/>
      <c r="AD11" s="143"/>
      <c r="AE11" s="143"/>
      <c r="AF11" s="143"/>
      <c r="AG11" s="144"/>
      <c r="AH11" s="142" t="s">
        <v>20</v>
      </c>
      <c r="AI11" s="143"/>
      <c r="AJ11" s="143"/>
      <c r="AK11" s="143"/>
      <c r="AL11" s="143"/>
      <c r="AM11" s="143"/>
      <c r="AN11" s="143"/>
      <c r="AO11" s="145" t="s">
        <v>22</v>
      </c>
      <c r="AP11" s="146"/>
      <c r="AQ11" s="146"/>
      <c r="AR11" s="146"/>
      <c r="AS11" s="146"/>
      <c r="AT11" s="146"/>
      <c r="AU11" s="147"/>
    </row>
    <row r="12" spans="1:57" ht="30" customHeight="1" x14ac:dyDescent="0.4">
      <c r="B12" s="52"/>
      <c r="C12" s="3" t="s">
        <v>17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4"/>
      <c r="Q12" s="46"/>
      <c r="R12" s="51" t="str">
        <f>S4</f>
        <v>令和</v>
      </c>
      <c r="S12" s="40"/>
      <c r="T12" s="65">
        <v>6</v>
      </c>
      <c r="U12" s="42" t="s">
        <v>6</v>
      </c>
      <c r="V12" s="41"/>
      <c r="W12" s="68">
        <v>9</v>
      </c>
      <c r="X12" s="41" t="s">
        <v>7</v>
      </c>
      <c r="Y12" s="48"/>
      <c r="Z12" s="128">
        <v>50000</v>
      </c>
      <c r="AA12" s="129"/>
      <c r="AB12" s="129"/>
      <c r="AC12" s="129"/>
      <c r="AD12" s="129"/>
      <c r="AE12" s="129"/>
      <c r="AF12" s="129"/>
      <c r="AG12" s="26" t="s">
        <v>18</v>
      </c>
      <c r="AH12" s="130">
        <v>42000</v>
      </c>
      <c r="AI12" s="131"/>
      <c r="AJ12" s="131"/>
      <c r="AK12" s="131"/>
      <c r="AL12" s="131"/>
      <c r="AM12" s="131"/>
      <c r="AN12" s="25" t="s">
        <v>18</v>
      </c>
      <c r="AO12" s="132">
        <f>MIN(Z12,AH12)</f>
        <v>42000</v>
      </c>
      <c r="AP12" s="133"/>
      <c r="AQ12" s="133"/>
      <c r="AR12" s="133"/>
      <c r="AS12" s="133"/>
      <c r="AT12" s="133"/>
      <c r="AU12" s="57" t="s">
        <v>18</v>
      </c>
    </row>
    <row r="13" spans="1:57" ht="30" customHeight="1" x14ac:dyDescent="0.4">
      <c r="B13" s="61"/>
      <c r="C13" s="31" t="s">
        <v>4</v>
      </c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2"/>
      <c r="Q13" s="46"/>
      <c r="R13" s="18" t="str">
        <f>S4</f>
        <v>令和</v>
      </c>
      <c r="S13" s="14"/>
      <c r="T13" s="66">
        <v>6</v>
      </c>
      <c r="U13" s="15" t="s">
        <v>6</v>
      </c>
      <c r="V13" s="16"/>
      <c r="W13" s="69">
        <v>10</v>
      </c>
      <c r="X13" s="16" t="s">
        <v>15</v>
      </c>
      <c r="Y13" s="49"/>
      <c r="Z13" s="112">
        <v>50000</v>
      </c>
      <c r="AA13" s="113"/>
      <c r="AB13" s="113"/>
      <c r="AC13" s="113"/>
      <c r="AD13" s="113"/>
      <c r="AE13" s="113"/>
      <c r="AF13" s="113"/>
      <c r="AG13" s="54" t="s">
        <v>18</v>
      </c>
      <c r="AH13" s="134">
        <v>42000</v>
      </c>
      <c r="AI13" s="135"/>
      <c r="AJ13" s="135"/>
      <c r="AK13" s="135"/>
      <c r="AL13" s="135"/>
      <c r="AM13" s="135"/>
      <c r="AN13" s="41" t="s">
        <v>18</v>
      </c>
      <c r="AO13" s="116">
        <f>MIN(Z13,AH13)</f>
        <v>42000</v>
      </c>
      <c r="AP13" s="117"/>
      <c r="AQ13" s="117"/>
      <c r="AR13" s="117"/>
      <c r="AS13" s="117"/>
      <c r="AT13" s="117"/>
      <c r="AU13" s="57" t="s">
        <v>18</v>
      </c>
    </row>
    <row r="14" spans="1:57" ht="30" customHeight="1" x14ac:dyDescent="0.4">
      <c r="B14" s="53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46"/>
      <c r="R14" s="18" t="str">
        <f>S4</f>
        <v>令和</v>
      </c>
      <c r="S14" s="14"/>
      <c r="T14" s="66">
        <v>6</v>
      </c>
      <c r="U14" s="15" t="s">
        <v>6</v>
      </c>
      <c r="V14" s="16"/>
      <c r="W14" s="69">
        <v>11</v>
      </c>
      <c r="X14" s="16" t="s">
        <v>15</v>
      </c>
      <c r="Y14" s="49"/>
      <c r="Z14" s="112">
        <v>40000</v>
      </c>
      <c r="AA14" s="113"/>
      <c r="AB14" s="113"/>
      <c r="AC14" s="113"/>
      <c r="AD14" s="113"/>
      <c r="AE14" s="113"/>
      <c r="AF14" s="113"/>
      <c r="AG14" s="17" t="s">
        <v>18</v>
      </c>
      <c r="AH14" s="114">
        <v>42000</v>
      </c>
      <c r="AI14" s="115"/>
      <c r="AJ14" s="115"/>
      <c r="AK14" s="115"/>
      <c r="AL14" s="115"/>
      <c r="AM14" s="115"/>
      <c r="AN14" s="16" t="s">
        <v>18</v>
      </c>
      <c r="AO14" s="116">
        <f>MIN(Z14,AH14)</f>
        <v>40000</v>
      </c>
      <c r="AP14" s="117"/>
      <c r="AQ14" s="117"/>
      <c r="AR14" s="117"/>
      <c r="AS14" s="117"/>
      <c r="AT14" s="117"/>
      <c r="AU14" s="58" t="s">
        <v>18</v>
      </c>
    </row>
    <row r="15" spans="1:57" ht="30" customHeight="1" thickBot="1" x14ac:dyDescent="0.45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46"/>
      <c r="R15" s="19" t="str">
        <f>S4</f>
        <v>令和</v>
      </c>
      <c r="S15" s="47"/>
      <c r="T15" s="67">
        <v>6</v>
      </c>
      <c r="U15" s="21" t="s">
        <v>6</v>
      </c>
      <c r="V15" s="20"/>
      <c r="W15" s="70">
        <v>12</v>
      </c>
      <c r="X15" s="20" t="s">
        <v>15</v>
      </c>
      <c r="Y15" s="50"/>
      <c r="Z15" s="118">
        <v>42000</v>
      </c>
      <c r="AA15" s="119"/>
      <c r="AB15" s="119"/>
      <c r="AC15" s="119"/>
      <c r="AD15" s="119"/>
      <c r="AE15" s="119"/>
      <c r="AF15" s="119"/>
      <c r="AG15" s="39" t="s">
        <v>18</v>
      </c>
      <c r="AH15" s="120">
        <v>42000</v>
      </c>
      <c r="AI15" s="121"/>
      <c r="AJ15" s="121"/>
      <c r="AK15" s="121"/>
      <c r="AL15" s="121"/>
      <c r="AM15" s="121"/>
      <c r="AN15" s="27" t="s">
        <v>18</v>
      </c>
      <c r="AO15" s="122">
        <f>MIN(Z15,AH15)</f>
        <v>42000</v>
      </c>
      <c r="AP15" s="123"/>
      <c r="AQ15" s="123"/>
      <c r="AR15" s="123"/>
      <c r="AS15" s="123"/>
      <c r="AT15" s="123"/>
      <c r="AU15" s="59" t="s">
        <v>18</v>
      </c>
    </row>
    <row r="16" spans="1:57" ht="48.75" customHeight="1" thickBot="1" x14ac:dyDescent="0.45">
      <c r="B16" s="28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124" t="s">
        <v>19</v>
      </c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6">
        <f>SUM(AO12:AT15)</f>
        <v>166000</v>
      </c>
      <c r="AP16" s="127"/>
      <c r="AQ16" s="127"/>
      <c r="AR16" s="127"/>
      <c r="AS16" s="127"/>
      <c r="AT16" s="127"/>
      <c r="AU16" s="60" t="s">
        <v>18</v>
      </c>
    </row>
    <row r="17" spans="2:47" ht="68.25" customHeight="1" x14ac:dyDescent="0.4">
      <c r="B17" s="28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55"/>
      <c r="AP17" s="55"/>
      <c r="AQ17" s="55"/>
      <c r="AR17" s="55"/>
      <c r="AS17" s="55"/>
      <c r="AT17" s="55"/>
      <c r="AU17" s="56"/>
    </row>
    <row r="18" spans="2:47" s="23" customFormat="1" ht="21" customHeight="1" x14ac:dyDescent="0.4">
      <c r="B18" s="22" t="s">
        <v>8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</row>
    <row r="19" spans="2:47" s="34" customFormat="1" ht="15" customHeight="1" x14ac:dyDescent="0.4">
      <c r="B19" s="45" t="s">
        <v>16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</row>
    <row r="20" spans="2:47" s="44" customFormat="1" ht="30.75" customHeight="1" x14ac:dyDescent="0.15">
      <c r="B20" s="104" t="s">
        <v>35</v>
      </c>
      <c r="C20" s="104"/>
      <c r="D20" s="104"/>
      <c r="E20" s="104"/>
      <c r="F20" s="104"/>
      <c r="G20" s="104"/>
      <c r="H20" s="105" t="s">
        <v>37</v>
      </c>
      <c r="I20" s="105"/>
      <c r="J20" s="105"/>
      <c r="K20" s="105"/>
      <c r="L20" s="106">
        <v>42000</v>
      </c>
      <c r="M20" s="106"/>
      <c r="N20" s="106"/>
      <c r="O20" s="106"/>
      <c r="P20" s="106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108"/>
      <c r="AB20" s="108"/>
      <c r="AC20" s="108"/>
      <c r="AD20" s="108"/>
      <c r="AE20" s="108"/>
      <c r="AF20" s="108"/>
      <c r="AG20" s="108"/>
      <c r="AH20" s="108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</row>
    <row r="21" spans="2:47" s="44" customFormat="1" ht="30.75" customHeight="1" x14ac:dyDescent="0.4">
      <c r="B21" s="104" t="s">
        <v>36</v>
      </c>
      <c r="C21" s="104"/>
      <c r="D21" s="104"/>
      <c r="E21" s="104"/>
      <c r="F21" s="104"/>
      <c r="G21" s="104"/>
      <c r="H21" s="105" t="s">
        <v>38</v>
      </c>
      <c r="I21" s="105"/>
      <c r="J21" s="105"/>
      <c r="K21" s="105"/>
      <c r="L21" s="106">
        <v>37100</v>
      </c>
      <c r="M21" s="106"/>
      <c r="N21" s="106"/>
      <c r="O21" s="106"/>
      <c r="P21" s="106"/>
      <c r="AA21" s="108"/>
      <c r="AB21" s="108"/>
      <c r="AC21" s="108"/>
      <c r="AD21" s="108"/>
      <c r="AE21" s="108"/>
      <c r="AF21" s="108"/>
      <c r="AG21" s="108"/>
      <c r="AH21" s="108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</row>
    <row r="22" spans="2:47" s="44" customFormat="1" ht="30.75" customHeight="1" x14ac:dyDescent="0.4">
      <c r="B22" s="104" t="s">
        <v>36</v>
      </c>
      <c r="C22" s="104"/>
      <c r="D22" s="104"/>
      <c r="E22" s="104"/>
      <c r="F22" s="104"/>
      <c r="G22" s="104"/>
      <c r="H22" s="105" t="s">
        <v>39</v>
      </c>
      <c r="I22" s="105"/>
      <c r="J22" s="105"/>
      <c r="K22" s="105"/>
      <c r="L22" s="106">
        <v>37000</v>
      </c>
      <c r="M22" s="106"/>
      <c r="N22" s="106"/>
      <c r="O22" s="106"/>
      <c r="P22" s="106"/>
      <c r="Q22" s="107"/>
      <c r="R22" s="107"/>
      <c r="S22" s="107"/>
      <c r="T22" s="107"/>
      <c r="U22" s="107"/>
      <c r="V22" s="107"/>
      <c r="W22" s="107"/>
      <c r="X22" s="107"/>
      <c r="AA22" s="108"/>
      <c r="AB22" s="108"/>
      <c r="AC22" s="108"/>
      <c r="AD22" s="108"/>
      <c r="AE22" s="108"/>
      <c r="AF22" s="108"/>
      <c r="AG22" s="108"/>
      <c r="AH22" s="108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7"/>
      <c r="AU22" s="107"/>
    </row>
    <row r="23" spans="2:47" s="44" customFormat="1" ht="30" customHeight="1" x14ac:dyDescent="0.4">
      <c r="AA23" s="110"/>
      <c r="AB23" s="110"/>
      <c r="AC23" s="110"/>
      <c r="AD23" s="110"/>
      <c r="AE23" s="110"/>
      <c r="AF23" s="110"/>
      <c r="AG23" s="110"/>
      <c r="AH23" s="110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</row>
    <row r="27" spans="2:47" x14ac:dyDescent="0.4">
      <c r="B27" s="9"/>
    </row>
  </sheetData>
  <sheetProtection algorithmName="SHA-512" hashValue="dV4KFlqv72ogtNOLapTBbku90vHRnRmcnsrZeskQtZ8A2q/Hl/5eznkiZjkNY+xbZ88vwp1ksURpS9xOSa8aeQ==" saltValue="qBV0VgIciWz1O5hF8c0sNA==" spinCount="100000" sheet="1" objects="1" scenarios="1" selectLockedCells="1"/>
  <mergeCells count="61">
    <mergeCell ref="AB4:AC4"/>
    <mergeCell ref="AD4:AF4"/>
    <mergeCell ref="J1:AL1"/>
    <mergeCell ref="B3:AV3"/>
    <mergeCell ref="S4:T4"/>
    <mergeCell ref="U4:W4"/>
    <mergeCell ref="B6:D8"/>
    <mergeCell ref="E6:G6"/>
    <mergeCell ref="H6:P6"/>
    <mergeCell ref="R6:V8"/>
    <mergeCell ref="W6:Y6"/>
    <mergeCell ref="Z6:AJ6"/>
    <mergeCell ref="AK6:AQ6"/>
    <mergeCell ref="AR6:AU6"/>
    <mergeCell ref="E7:G8"/>
    <mergeCell ref="H7:P8"/>
    <mergeCell ref="W7:Y8"/>
    <mergeCell ref="Z7:AJ8"/>
    <mergeCell ref="AK7:AK8"/>
    <mergeCell ref="AL7:AL8"/>
    <mergeCell ref="AN7:AN8"/>
    <mergeCell ref="AP7:AP8"/>
    <mergeCell ref="AR7:AU8"/>
    <mergeCell ref="AO12:AT12"/>
    <mergeCell ref="Z13:AF13"/>
    <mergeCell ref="AH13:AM13"/>
    <mergeCell ref="AO13:AT13"/>
    <mergeCell ref="B11:P11"/>
    <mergeCell ref="R11:Y11"/>
    <mergeCell ref="Z11:AG11"/>
    <mergeCell ref="AH11:AN11"/>
    <mergeCell ref="AO11:AU11"/>
    <mergeCell ref="B20:G20"/>
    <mergeCell ref="H20:K20"/>
    <mergeCell ref="L20:P20"/>
    <mergeCell ref="Z12:AF12"/>
    <mergeCell ref="AH12:AM12"/>
    <mergeCell ref="AA21:AH21"/>
    <mergeCell ref="AI21:AU21"/>
    <mergeCell ref="Z14:AF14"/>
    <mergeCell ref="AH14:AM14"/>
    <mergeCell ref="AO14:AT14"/>
    <mergeCell ref="Z15:AF15"/>
    <mergeCell ref="AH15:AM15"/>
    <mergeCell ref="AO15:AT15"/>
    <mergeCell ref="R16:AN16"/>
    <mergeCell ref="AO16:AT16"/>
    <mergeCell ref="AA20:AH20"/>
    <mergeCell ref="AI20:AU20"/>
    <mergeCell ref="Q22:X22"/>
    <mergeCell ref="AA22:AH22"/>
    <mergeCell ref="AI22:AS22"/>
    <mergeCell ref="AT22:AU22"/>
    <mergeCell ref="AA23:AH23"/>
    <mergeCell ref="AI23:AU23"/>
    <mergeCell ref="B21:G21"/>
    <mergeCell ref="H21:K21"/>
    <mergeCell ref="L21:P21"/>
    <mergeCell ref="B22:G22"/>
    <mergeCell ref="H22:K22"/>
    <mergeCell ref="L22:P22"/>
  </mergeCells>
  <phoneticPr fontId="2"/>
  <printOptions horizontalCentered="1"/>
  <pageMargins left="0.19685039370078741" right="0.19685039370078741" top="0.59055118110236227" bottom="0.19685039370078741" header="0.31496062992125984" footer="0.31496062992125984"/>
  <pageSetup paperSize="9" scale="83" firstPageNumber="8" orientation="landscape" blackAndWhite="1" r:id="rId1"/>
  <rowBreaks count="1" manualBreakCount="1">
    <brk id="23" max="4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9" r:id="rId4" name="Option Button 3">
              <controlPr defaultSize="0" autoFill="0" autoLine="0" autoPict="0">
                <anchor moveWithCells="1">
                  <from>
                    <xdr:col>1</xdr:col>
                    <xdr:colOff>66675</xdr:colOff>
                    <xdr:row>11</xdr:row>
                    <xdr:rowOff>47625</xdr:rowOff>
                  </from>
                  <to>
                    <xdr:col>2</xdr:col>
                    <xdr:colOff>76200</xdr:colOff>
                    <xdr:row>11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5" name="Option Button 4">
              <controlPr defaultSize="0" autoFill="0" autoLine="0" autoPict="0">
                <anchor moveWithCells="1">
                  <from>
                    <xdr:col>1</xdr:col>
                    <xdr:colOff>66675</xdr:colOff>
                    <xdr:row>12</xdr:row>
                    <xdr:rowOff>66675</xdr:rowOff>
                  </from>
                  <to>
                    <xdr:col>2</xdr:col>
                    <xdr:colOff>76200</xdr:colOff>
                    <xdr:row>12</xdr:row>
                    <xdr:rowOff>323850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Sheet1!$A$1:$A$3</xm:f>
          </x14:formula1>
          <xm:sqref>AR7:AU8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B1:BC27"/>
  <sheetViews>
    <sheetView showGridLines="0" tabSelected="1" zoomScale="85" zoomScaleNormal="85" zoomScaleSheetLayoutView="85" workbookViewId="0">
      <selection activeCell="I7" sqref="I7:Q8"/>
    </sheetView>
  </sheetViews>
  <sheetFormatPr defaultColWidth="2.875" defaultRowHeight="13.5" x14ac:dyDescent="0.4"/>
  <cols>
    <col min="1" max="1" width="2.875" style="7"/>
    <col min="2" max="2" width="5.125" style="7" hidden="1" customWidth="1"/>
    <col min="3" max="3" width="4.375" style="7" customWidth="1"/>
    <col min="4" max="6" width="2.875" style="7"/>
    <col min="7" max="7" width="5.75" style="7" customWidth="1"/>
    <col min="8" max="21" width="2.875" style="7"/>
    <col min="22" max="22" width="5.5" style="7" bestFit="1" customWidth="1"/>
    <col min="23" max="23" width="3.5" style="7" bestFit="1" customWidth="1"/>
    <col min="24" max="24" width="2.875" style="7"/>
    <col min="25" max="25" width="5" style="7" customWidth="1"/>
    <col min="26" max="27" width="2.875" style="7"/>
    <col min="28" max="28" width="4.25" style="7" bestFit="1" customWidth="1"/>
    <col min="29" max="33" width="2.875" style="7"/>
    <col min="34" max="34" width="4.25" style="7" bestFit="1" customWidth="1"/>
    <col min="35" max="36" width="2.875" style="7"/>
    <col min="37" max="37" width="4.875" style="7" customWidth="1"/>
    <col min="38" max="39" width="2.875" style="7"/>
    <col min="40" max="40" width="5" style="7" bestFit="1" customWidth="1"/>
    <col min="41" max="41" width="2.875" style="7"/>
    <col min="42" max="42" width="5" style="7" customWidth="1"/>
    <col min="43" max="48" width="2.875" style="7"/>
    <col min="49" max="50" width="10.5" style="7" hidden="1" customWidth="1"/>
    <col min="51" max="51" width="4.625" style="7" hidden="1" customWidth="1"/>
    <col min="52" max="52" width="9.375" style="7" hidden="1" customWidth="1"/>
    <col min="53" max="53" width="6.5" style="7" hidden="1" customWidth="1"/>
    <col min="54" max="16384" width="2.875" style="7"/>
  </cols>
  <sheetData>
    <row r="1" spans="2:55" ht="16.5" customHeight="1" x14ac:dyDescent="0.4">
      <c r="B1" s="5"/>
      <c r="C1" s="6"/>
      <c r="D1" s="6"/>
      <c r="E1" s="6"/>
      <c r="F1" s="6"/>
      <c r="G1" s="6"/>
      <c r="H1" s="6"/>
      <c r="I1" s="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6"/>
      <c r="AN1" s="6"/>
      <c r="AO1" s="6"/>
      <c r="AP1" s="6"/>
      <c r="AQ1" s="8"/>
      <c r="AR1" s="8"/>
      <c r="AS1" s="8"/>
      <c r="AT1" s="8"/>
      <c r="AU1" s="8"/>
      <c r="AV1" s="8"/>
      <c r="AW1" s="6"/>
      <c r="AX1" s="9"/>
    </row>
    <row r="2" spans="2:55" ht="16.5" customHeight="1" x14ac:dyDescent="0.4"/>
    <row r="3" spans="2:55" ht="28.5" customHeight="1" x14ac:dyDescent="0.4">
      <c r="C3" s="197" t="s">
        <v>52</v>
      </c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  <c r="AK3" s="197"/>
      <c r="AL3" s="197"/>
      <c r="AM3" s="197"/>
      <c r="AN3" s="197"/>
      <c r="AO3" s="197"/>
      <c r="AP3" s="197"/>
      <c r="AQ3" s="197"/>
      <c r="AR3" s="197"/>
      <c r="AS3" s="197"/>
      <c r="AT3" s="197"/>
      <c r="AU3" s="197"/>
      <c r="AV3" s="197"/>
    </row>
    <row r="4" spans="2:55" ht="23.25" customHeight="1" x14ac:dyDescent="0.4"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 t="s">
        <v>28</v>
      </c>
      <c r="T4" s="194" t="s">
        <v>13</v>
      </c>
      <c r="U4" s="194"/>
      <c r="V4" s="90">
        <f t="array" ref="V4">VALUE(LEFT(TEXT(MIN(IF((AW13:AW16&lt;&gt;0),AW13:AW16,"")),"0000"),2))</f>
        <v>0</v>
      </c>
      <c r="W4" s="90"/>
      <c r="X4" s="62" t="s">
        <v>10</v>
      </c>
      <c r="Y4" s="63">
        <f t="array" ref="Y4">VALUE(MID(TEXT(MIN(IF((AW13:AW16&lt;&gt;0),AW13:AW16,"")),"0000"),3,2))</f>
        <v>0</v>
      </c>
      <c r="Z4" s="62" t="s">
        <v>11</v>
      </c>
      <c r="AA4" s="62" t="s">
        <v>26</v>
      </c>
      <c r="AB4" s="194" t="s">
        <v>13</v>
      </c>
      <c r="AC4" s="194"/>
      <c r="AD4" s="218">
        <f>VALUE(LEFT(TEXT(MAX(TEXT(U13,"00")&amp;TEXT(W13,"00"),TEXT(U14,"00")&amp;TEXT(W14,"00"),TEXT(U15,"00")&amp;TEXT(W15,"00"),TEXT(U16,"00")&amp;TEXT(W16,"00")),"0000"),2))</f>
        <v>0</v>
      </c>
      <c r="AE4" s="218"/>
      <c r="AF4" s="218"/>
      <c r="AG4" s="62" t="s">
        <v>6</v>
      </c>
      <c r="AH4" s="63">
        <f>VALUE(MID(TEXT(MAX(TEXT(U13,"00")&amp;TEXT(W13,"00"),TEXT(U14,"00")&amp;TEXT(W14,"00"),TEXT(U15,"00")&amp;TEXT(W15,"00"),TEXT(U16,"00")&amp;TEXT(W16,"00")),"0000"),3,2))</f>
        <v>0</v>
      </c>
      <c r="AI4" s="62" t="s">
        <v>27</v>
      </c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76">
        <f>IF(AND(Y4&gt;=1,Y4&lt;=3),DATE(2019+V4-2,4,1),DATE(2019+V4-1,4,1))</f>
        <v>43191</v>
      </c>
      <c r="AX4" s="72">
        <f>IF(AND(Y4&gt;=1,Y4&lt;=3),DATE(2019+V4-2,4,1),DATE(2019+V4-1,4,1))</f>
        <v>43191</v>
      </c>
      <c r="AY4" s="2" t="s">
        <v>41</v>
      </c>
      <c r="AZ4" s="72">
        <f>IF(AND(Y4&gt;=1,Y4&lt;=3),DATE(2019+V4-1,3,31),DATE(2019+V4,3,31))</f>
        <v>43555</v>
      </c>
    </row>
    <row r="5" spans="2:55" ht="11.25" customHeight="1" x14ac:dyDescent="0.4">
      <c r="U5" s="27"/>
    </row>
    <row r="6" spans="2:55" ht="23.25" customHeight="1" x14ac:dyDescent="0.15">
      <c r="C6" s="198" t="s">
        <v>1</v>
      </c>
      <c r="D6" s="199"/>
      <c r="E6" s="200"/>
      <c r="F6" s="188" t="s">
        <v>2</v>
      </c>
      <c r="G6" s="189"/>
      <c r="H6" s="189"/>
      <c r="I6" s="207"/>
      <c r="J6" s="208"/>
      <c r="K6" s="208"/>
      <c r="L6" s="208"/>
      <c r="M6" s="208"/>
      <c r="N6" s="208"/>
      <c r="O6" s="208"/>
      <c r="P6" s="208"/>
      <c r="Q6" s="209"/>
      <c r="R6" s="10"/>
      <c r="S6" s="198" t="s">
        <v>0</v>
      </c>
      <c r="T6" s="199"/>
      <c r="U6" s="199"/>
      <c r="V6" s="199"/>
      <c r="W6" s="188" t="s">
        <v>2</v>
      </c>
      <c r="X6" s="189"/>
      <c r="Y6" s="210"/>
      <c r="Z6" s="212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23" t="s">
        <v>9</v>
      </c>
      <c r="AL6" s="224"/>
      <c r="AM6" s="224"/>
      <c r="AN6" s="224"/>
      <c r="AO6" s="224"/>
      <c r="AP6" s="224"/>
      <c r="AQ6" s="225"/>
      <c r="AR6" s="150" t="s">
        <v>14</v>
      </c>
      <c r="AS6" s="151"/>
      <c r="AT6" s="151"/>
      <c r="AU6" s="152"/>
      <c r="AW6" s="72">
        <f>IF(AND(Y4&gt;=1,Y4&lt;=3),DATE(2019+V4-2,4,1),DATE(2019+V4-1,4,1))</f>
        <v>43191</v>
      </c>
      <c r="AX6" s="7" t="s">
        <v>33</v>
      </c>
      <c r="AY6" s="71"/>
      <c r="AZ6" s="103">
        <f>DATE(2024,9,1)</f>
        <v>45536</v>
      </c>
      <c r="BA6" s="102" t="s">
        <v>51</v>
      </c>
      <c r="BB6" s="71"/>
      <c r="BC6" s="71"/>
    </row>
    <row r="7" spans="2:55" ht="18" customHeight="1" x14ac:dyDescent="0.15">
      <c r="C7" s="201"/>
      <c r="D7" s="202"/>
      <c r="E7" s="203"/>
      <c r="F7" s="153" t="s">
        <v>3</v>
      </c>
      <c r="G7" s="154"/>
      <c r="H7" s="154"/>
      <c r="I7" s="238"/>
      <c r="J7" s="239"/>
      <c r="K7" s="239"/>
      <c r="L7" s="239"/>
      <c r="M7" s="239"/>
      <c r="N7" s="239"/>
      <c r="O7" s="239"/>
      <c r="P7" s="239"/>
      <c r="Q7" s="240"/>
      <c r="R7" s="10"/>
      <c r="S7" s="201"/>
      <c r="T7" s="211"/>
      <c r="U7" s="211"/>
      <c r="V7" s="211"/>
      <c r="W7" s="153" t="s">
        <v>3</v>
      </c>
      <c r="X7" s="154"/>
      <c r="Y7" s="163"/>
      <c r="Z7" s="214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169" t="str">
        <f>T4</f>
        <v>令和</v>
      </c>
      <c r="AL7" s="221"/>
      <c r="AM7" s="37"/>
      <c r="AN7" s="219"/>
      <c r="AO7" s="33"/>
      <c r="AP7" s="219"/>
      <c r="AQ7" s="38"/>
      <c r="AR7" s="244" t="str">
        <f>IF(AND(SUM(AW13:AW16)=0,Z7="",AL7="",AN7="",AP7=""),"",IF(SUM(AW13:AW16)&gt;0,IF(OR(Z7="",AL7="",AN7="",AP7=""),"氏名生年月日未入力",IF(AW8&gt;=3,"対象外",AW8)),IF(OR(Z7="",AL7="",AN7="",AP7=""),"氏名生年月日未入力","")))</f>
        <v/>
      </c>
      <c r="AS7" s="245"/>
      <c r="AT7" s="245"/>
      <c r="AU7" s="246"/>
      <c r="AW7" s="72">
        <f>DATE(2019+AL7-1,AN7,AP7)</f>
        <v>43069</v>
      </c>
      <c r="AX7" s="7" t="s">
        <v>34</v>
      </c>
      <c r="AY7" s="71"/>
      <c r="AZ7" s="71"/>
      <c r="BA7" s="71"/>
      <c r="BB7" s="71"/>
      <c r="BC7" s="71"/>
    </row>
    <row r="8" spans="2:55" ht="18" customHeight="1" x14ac:dyDescent="0.15">
      <c r="C8" s="204"/>
      <c r="D8" s="205"/>
      <c r="E8" s="206"/>
      <c r="F8" s="155"/>
      <c r="G8" s="156"/>
      <c r="H8" s="156"/>
      <c r="I8" s="241"/>
      <c r="J8" s="242"/>
      <c r="K8" s="242"/>
      <c r="L8" s="242"/>
      <c r="M8" s="242"/>
      <c r="N8" s="242"/>
      <c r="O8" s="242"/>
      <c r="P8" s="242"/>
      <c r="Q8" s="243"/>
      <c r="R8" s="10"/>
      <c r="S8" s="204"/>
      <c r="T8" s="205"/>
      <c r="U8" s="205"/>
      <c r="V8" s="205"/>
      <c r="W8" s="155"/>
      <c r="X8" s="156"/>
      <c r="Y8" s="164"/>
      <c r="Z8" s="216"/>
      <c r="AA8" s="217"/>
      <c r="AB8" s="217"/>
      <c r="AC8" s="217"/>
      <c r="AD8" s="217"/>
      <c r="AE8" s="217"/>
      <c r="AF8" s="217"/>
      <c r="AG8" s="217"/>
      <c r="AH8" s="217"/>
      <c r="AI8" s="217"/>
      <c r="AJ8" s="217"/>
      <c r="AK8" s="170"/>
      <c r="AL8" s="222"/>
      <c r="AM8" s="35" t="s">
        <v>10</v>
      </c>
      <c r="AN8" s="220"/>
      <c r="AO8" s="35" t="s">
        <v>11</v>
      </c>
      <c r="AP8" s="220"/>
      <c r="AQ8" s="36" t="s">
        <v>12</v>
      </c>
      <c r="AR8" s="247"/>
      <c r="AS8" s="248"/>
      <c r="AT8" s="248"/>
      <c r="AU8" s="249"/>
      <c r="AW8" s="77" t="e">
        <f>IF(AND(内訳書!AW7&lt;=DATE(2019+AD4-1,AH4,VLOOKUP(AH4,Sheet1!C:D,2,FALSE)),内訳書!AW7&gt;=DATE(2019+V4-1,4,1)),IF(AY8&gt;=1,AY8,0),IF(AW7&lt;=AW6,DATEDIF(AW7,$AW$6,"y"),IF(AW7&lt;=AZ4,0,"対象外")))</f>
        <v>#N/A</v>
      </c>
      <c r="AY8" s="81" t="e">
        <f>DATEDIF(AW7,DATE(2019+AD4-1,AH4,VLOOKUP(AH4,Sheet1!C:D,2,FALSE)),"y")</f>
        <v>#N/A</v>
      </c>
      <c r="AZ8" s="71"/>
      <c r="BA8" s="71"/>
      <c r="BB8" s="71"/>
      <c r="BC8" s="71"/>
    </row>
    <row r="9" spans="2:55" ht="13.5" customHeight="1" x14ac:dyDescent="0.4">
      <c r="C9" s="1"/>
      <c r="D9" s="1"/>
      <c r="E9" s="1"/>
      <c r="F9" s="2"/>
      <c r="G9" s="2"/>
      <c r="H9" s="2"/>
      <c r="R9" s="2"/>
      <c r="S9" s="2"/>
      <c r="T9" s="2"/>
      <c r="V9" s="1"/>
      <c r="W9" s="2"/>
      <c r="X9" s="2"/>
      <c r="Y9" s="2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2"/>
      <c r="AO9" s="237" t="str">
        <f>_xlfn.IFNA(IF(AND(Z7="",OR(AL7="",AN7="",AP7="")),"",IF(AW8="対象外","利用期間内に誕生日が不存在",IF(OR(Z7="",AL7="",AN7="",AP7=""),"氏名生年月日未入力",IF(AW8&gt;=3,"3歳以上児","")))),"")</f>
        <v/>
      </c>
      <c r="AP9" s="237"/>
      <c r="AQ9" s="237"/>
      <c r="AR9" s="237"/>
      <c r="AS9" s="237"/>
      <c r="AT9" s="237"/>
      <c r="AU9" s="237"/>
      <c r="AY9" s="78"/>
    </row>
    <row r="10" spans="2:55" ht="25.5" customHeight="1" thickBot="1" x14ac:dyDescent="0.45">
      <c r="C10" s="13"/>
      <c r="AX10" s="78"/>
      <c r="AZ10" s="78"/>
    </row>
    <row r="11" spans="2:55" ht="68.25" customHeight="1" x14ac:dyDescent="0.15">
      <c r="C11" s="226" t="s">
        <v>40</v>
      </c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8"/>
      <c r="R11" s="93"/>
      <c r="S11" s="235" t="s">
        <v>43</v>
      </c>
      <c r="T11" s="236"/>
      <c r="U11" s="236"/>
      <c r="V11" s="236"/>
      <c r="W11" s="236"/>
      <c r="X11" s="233" t="str">
        <f>IF(COUNTIF(Y13:Y16,"年度*")&gt;0,"年度を合わせること","")</f>
        <v/>
      </c>
      <c r="Y11" s="234"/>
      <c r="Z11" s="232" t="s">
        <v>49</v>
      </c>
      <c r="AA11" s="233"/>
      <c r="AB11" s="233"/>
      <c r="AC11" s="233"/>
      <c r="AD11" s="233"/>
      <c r="AE11" s="233"/>
      <c r="AF11" s="233"/>
      <c r="AG11" s="234"/>
      <c r="AH11" s="232" t="s">
        <v>50</v>
      </c>
      <c r="AI11" s="233"/>
      <c r="AJ11" s="233"/>
      <c r="AK11" s="233"/>
      <c r="AL11" s="233"/>
      <c r="AM11" s="233"/>
      <c r="AN11" s="233"/>
      <c r="AO11" s="229" t="s">
        <v>47</v>
      </c>
      <c r="AP11" s="230"/>
      <c r="AQ11" s="230"/>
      <c r="AR11" s="230"/>
      <c r="AS11" s="230"/>
      <c r="AT11" s="230"/>
      <c r="AU11" s="231"/>
      <c r="AX11" s="79" t="s">
        <v>44</v>
      </c>
    </row>
    <row r="12" spans="2:55" ht="26.25" customHeight="1" x14ac:dyDescent="0.15">
      <c r="C12" s="99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1"/>
      <c r="R12" s="93"/>
      <c r="S12" s="281" t="str">
        <f>IF(OR(Y13="利用年月?",Y14="利用年月?",Y15="利用年月?",Y16="利用年月?"),"利用年月はR6.9月以降","")</f>
        <v/>
      </c>
      <c r="T12" s="282"/>
      <c r="U12" s="282"/>
      <c r="V12" s="282"/>
      <c r="W12" s="282"/>
      <c r="X12" s="282"/>
      <c r="Y12" s="283"/>
      <c r="Z12" s="96"/>
      <c r="AA12" s="97"/>
      <c r="AB12" s="97"/>
      <c r="AC12" s="97"/>
      <c r="AD12" s="97"/>
      <c r="AE12" s="97"/>
      <c r="AF12" s="276" t="s">
        <v>45</v>
      </c>
      <c r="AG12" s="277"/>
      <c r="AH12" s="94"/>
      <c r="AI12" s="95"/>
      <c r="AJ12" s="95"/>
      <c r="AK12" s="95"/>
      <c r="AL12" s="95"/>
      <c r="AM12" s="95"/>
      <c r="AN12" s="95" t="s">
        <v>46</v>
      </c>
      <c r="AO12" s="278" t="s">
        <v>48</v>
      </c>
      <c r="AP12" s="279"/>
      <c r="AQ12" s="279"/>
      <c r="AR12" s="279"/>
      <c r="AS12" s="279"/>
      <c r="AT12" s="279"/>
      <c r="AU12" s="280"/>
      <c r="AX12" s="79"/>
    </row>
    <row r="13" spans="2:55" ht="30" customHeight="1" x14ac:dyDescent="0.4">
      <c r="B13" s="80">
        <v>1</v>
      </c>
      <c r="C13" s="88">
        <v>2</v>
      </c>
      <c r="D13" s="3" t="s">
        <v>17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4"/>
      <c r="R13" s="46"/>
      <c r="S13" s="51" t="str">
        <f>T4</f>
        <v>令和</v>
      </c>
      <c r="T13" s="40"/>
      <c r="U13" s="82"/>
      <c r="V13" s="42" t="s">
        <v>6</v>
      </c>
      <c r="W13" s="83"/>
      <c r="X13" s="41" t="s">
        <v>7</v>
      </c>
      <c r="Y13" s="98" t="str">
        <f>IF(_xlfn.XOR(U13="",W13=""),"年月入力","")&amp;IF(OR(U13="",W13=""),"",IF(DATE(2019+U13-1,W13,1)&lt;$AZ$6,"利用年月?",IF(OR(U13="",W13=""),"",IF(_xlfn.XOR(DATE(2019+U13-1,W13,1)&gt;=$AX$4,DATE(2019+U13-1,W13,1)&lt;=$AZ$4),"年度?",IF(AX13&gt;1,IF(_xlfn.XOR(DATE(2019+U13-1,W13,1)&gt;=$AX$4,DATE(2019+U13-1,W13,1)&lt;=$AZ$4)=TRUE,"","重複"),"")))))</f>
        <v/>
      </c>
      <c r="Z13" s="272" t="str">
        <f t="shared" ref="Z13:Z15" si="0">IF(AND(U13&amp;W13&lt;&gt;"",AD13=""),"金額を入力→",IF(AND(U13&amp;W13="",AD13&gt;0),"金額を消去→",""))</f>
        <v/>
      </c>
      <c r="AA13" s="273"/>
      <c r="AB13" s="273"/>
      <c r="AC13" s="273"/>
      <c r="AD13" s="270"/>
      <c r="AE13" s="270"/>
      <c r="AF13" s="270"/>
      <c r="AG13" s="271"/>
      <c r="AH13" s="260">
        <f>IF(OR(Y13="重複",Y13="利用年月?"),"?",_xlfn.IFNA(IF(Y13&lt;&gt;"年度?",IF(U13&amp;W13&lt;&gt;"",IF(OR(AR7="対象外",AR7="氏名生年月日未入力"),0,IF(AW7&lt;=DATE(2019+U13-1,W13,VLOOKUP(W13,Sheet1!C:D,2,FALSE)),IF(AND(AR7=0,B13=2),M22,IF(AND(AR7&gt;0,B13=2),M23,IF(AND(AR7&gt;=0,B13=1),M21,0))),IF(U13="",0,"対象外"))),0),"?"),0))</f>
        <v>0</v>
      </c>
      <c r="AI13" s="261"/>
      <c r="AJ13" s="261"/>
      <c r="AK13" s="261"/>
      <c r="AL13" s="261"/>
      <c r="AM13" s="261"/>
      <c r="AN13" s="25" t="s">
        <v>18</v>
      </c>
      <c r="AO13" s="254">
        <f>IF(ISNUMBER(AH13),MIN(IF(AD13="",0,AD13),AH13),AH13)</f>
        <v>0</v>
      </c>
      <c r="AP13" s="255"/>
      <c r="AQ13" s="255"/>
      <c r="AR13" s="255"/>
      <c r="AS13" s="255"/>
      <c r="AT13" s="255"/>
      <c r="AU13" s="57" t="s">
        <v>18</v>
      </c>
      <c r="AW13" s="79">
        <f>IF(OR(U13="",W13=""),0,VALUE(TEXT(U13,"00")&amp;TEXT(W13,"00")))</f>
        <v>0</v>
      </c>
      <c r="AX13" s="79">
        <f>COUNTIF(AW13:AW16,AW13)</f>
        <v>4</v>
      </c>
    </row>
    <row r="14" spans="2:55" ht="30" customHeight="1" x14ac:dyDescent="0.4">
      <c r="C14" s="61"/>
      <c r="D14" s="31" t="s">
        <v>4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2"/>
      <c r="R14" s="46"/>
      <c r="S14" s="18" t="str">
        <f>T4</f>
        <v>令和</v>
      </c>
      <c r="T14" s="14"/>
      <c r="U14" s="86"/>
      <c r="V14" s="15" t="s">
        <v>6</v>
      </c>
      <c r="W14" s="84"/>
      <c r="X14" s="16" t="s">
        <v>15</v>
      </c>
      <c r="Y14" s="92" t="str">
        <f t="shared" ref="Y14:Y16" si="1">IF(_xlfn.XOR(U14="",W14=""),"年月入力","")&amp;IF(OR(U14="",W14=""),"",IF(DATE(2019+U14-1,W14,1)&lt;$AZ$6,"利用年月?",IF(OR(U14="",W14=""),"",IF(_xlfn.XOR(DATE(2019+U14-1,W14,1)&gt;=$AX$4,DATE(2019+U14-1,W14,1)&lt;=$AZ$4),"年度?",IF(AX14&gt;1,IF(_xlfn.XOR(DATE(2019+U14-1,W14,1)&gt;=$AX$4,DATE(2019+U14-1,W14,1)&lt;=$AZ$4)=TRUE,"","重複"),"")))))</f>
        <v/>
      </c>
      <c r="Z14" s="266" t="str">
        <f t="shared" si="0"/>
        <v/>
      </c>
      <c r="AA14" s="267"/>
      <c r="AB14" s="267"/>
      <c r="AC14" s="267"/>
      <c r="AD14" s="268"/>
      <c r="AE14" s="268"/>
      <c r="AF14" s="268"/>
      <c r="AG14" s="269"/>
      <c r="AH14" s="262">
        <f>IF(OR(Y14="重複",Y14="利用年月?"),"?",_xlfn.IFNA(IF(Y14&lt;&gt;"年度?",IF(U14&amp;W14&lt;&gt;"",IF(OR(AR7="対象外",AR7="氏名生年月日未入力"),0,IF(AW7&lt;=DATE(2019+U14-1,W14,VLOOKUP(W14,Sheet1!C:D,2,FALSE)),IF(AND(AR7=0,B13=2),M22,IF(AND(AR7&gt;0,B13=2),M23,IF(AND(AR7&gt;=0,B13=1),M21,0))),IF(U14="",0,"対象外"))),0),"?"),0))</f>
        <v>0</v>
      </c>
      <c r="AI14" s="263"/>
      <c r="AJ14" s="263"/>
      <c r="AK14" s="263"/>
      <c r="AL14" s="263"/>
      <c r="AM14" s="263"/>
      <c r="AN14" s="41" t="s">
        <v>18</v>
      </c>
      <c r="AO14" s="256">
        <f t="shared" ref="AO14:AO16" si="2">IF(ISNUMBER(AH14),MIN(IF(AD14="",0,AD14),AH14),AH14)</f>
        <v>0</v>
      </c>
      <c r="AP14" s="257"/>
      <c r="AQ14" s="257"/>
      <c r="AR14" s="257"/>
      <c r="AS14" s="257"/>
      <c r="AT14" s="257"/>
      <c r="AU14" s="57" t="s">
        <v>18</v>
      </c>
      <c r="AW14" s="79">
        <f>IF(OR(U14="",W14=""),0,VALUE(TEXT(U14,"00")&amp;TEXT(W14,"00")))</f>
        <v>0</v>
      </c>
      <c r="AX14" s="79">
        <f>COUNTIF(AW13:AW16,AW14)</f>
        <v>4</v>
      </c>
    </row>
    <row r="15" spans="2:55" ht="30" customHeight="1" x14ac:dyDescent="0.4">
      <c r="C15" s="53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46"/>
      <c r="S15" s="18" t="str">
        <f>T4</f>
        <v>令和</v>
      </c>
      <c r="T15" s="14"/>
      <c r="U15" s="86"/>
      <c r="V15" s="15" t="s">
        <v>6</v>
      </c>
      <c r="W15" s="84"/>
      <c r="X15" s="16" t="s">
        <v>15</v>
      </c>
      <c r="Y15" s="92" t="str">
        <f t="shared" si="1"/>
        <v/>
      </c>
      <c r="Z15" s="266" t="str">
        <f t="shared" si="0"/>
        <v/>
      </c>
      <c r="AA15" s="267"/>
      <c r="AB15" s="267"/>
      <c r="AC15" s="267"/>
      <c r="AD15" s="268"/>
      <c r="AE15" s="268"/>
      <c r="AF15" s="268"/>
      <c r="AG15" s="269"/>
      <c r="AH15" s="274">
        <f>IF(OR(Y15="重複",Y15="利用年月?"),"?",_xlfn.IFNA(IF(Y15&lt;&gt;"年度?",IF(U15&amp;W15&lt;&gt;"",IF(OR(AR7="対象外",AR7="氏名生年月日未入力"),0,IF(AW7&lt;=DATE(2019+U15-1,W15,VLOOKUP(W15,Sheet1!C:D,2,FALSE)),IF(AND(AR7=0,B13=2),M22,IF(AND(AR7&gt;0,B13=2),M23,IF(AND(AR7&gt;=0,B13=1),M21,0))),IF(U15="",0,"対象外"))),0),"?"),0))</f>
        <v>0</v>
      </c>
      <c r="AI15" s="275"/>
      <c r="AJ15" s="275"/>
      <c r="AK15" s="275"/>
      <c r="AL15" s="275"/>
      <c r="AM15" s="275"/>
      <c r="AN15" s="16" t="s">
        <v>18</v>
      </c>
      <c r="AO15" s="256">
        <f t="shared" si="2"/>
        <v>0</v>
      </c>
      <c r="AP15" s="257"/>
      <c r="AQ15" s="257"/>
      <c r="AR15" s="257"/>
      <c r="AS15" s="257"/>
      <c r="AT15" s="257"/>
      <c r="AU15" s="58" t="s">
        <v>18</v>
      </c>
      <c r="AW15" s="79">
        <f>IF(OR(U15="",W15=""),0,VALUE(TEXT(U15,"00")&amp;TEXT(W15,"00")))</f>
        <v>0</v>
      </c>
      <c r="AX15" s="79">
        <f>COUNTIF(AW13:AW16,AW15)</f>
        <v>4</v>
      </c>
    </row>
    <row r="16" spans="2:55" ht="30" customHeight="1" thickBot="1" x14ac:dyDescent="0.45">
      <c r="C16" s="28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46"/>
      <c r="S16" s="19" t="str">
        <f>T4</f>
        <v>令和</v>
      </c>
      <c r="T16" s="47"/>
      <c r="U16" s="87"/>
      <c r="V16" s="21" t="s">
        <v>6</v>
      </c>
      <c r="W16" s="85"/>
      <c r="X16" s="20" t="s">
        <v>15</v>
      </c>
      <c r="Y16" s="91" t="str">
        <f t="shared" si="1"/>
        <v/>
      </c>
      <c r="Z16" s="266" t="str">
        <f>IF(AND(U16&amp;W16&lt;&gt;"",AD16=""),"金額を入力→",IF(AND(U16&amp;W16="",AD16&gt;0),"金額を消去→",""))</f>
        <v/>
      </c>
      <c r="AA16" s="267"/>
      <c r="AB16" s="267"/>
      <c r="AC16" s="267"/>
      <c r="AD16" s="268"/>
      <c r="AE16" s="268"/>
      <c r="AF16" s="268"/>
      <c r="AG16" s="269"/>
      <c r="AH16" s="264">
        <f>IF(OR(Y16="重複",Y16="利用年月?"),"?",_xlfn.IFNA(IF(Y16&lt;&gt;"年度?",IF(U16&amp;W16&lt;&gt;"",IF(OR(AR7="対象外",AR7="氏名生年月日未入力"),0,IF(AW7&lt;=DATE(2019+U16-1,W16,VLOOKUP(W16,Sheet1!C:D,2,FALSE)),IF(AND(AR7=0,B13=2),M22,IF(AND(AR7&gt;0,B13=2),M23,IF(AND(AR7&gt;=0,B13=1),M21,0))),IF(U16="",0,"対象外"))),0),"?"),0))</f>
        <v>0</v>
      </c>
      <c r="AI16" s="265"/>
      <c r="AJ16" s="265"/>
      <c r="AK16" s="265"/>
      <c r="AL16" s="265"/>
      <c r="AM16" s="265"/>
      <c r="AN16" s="27" t="s">
        <v>18</v>
      </c>
      <c r="AO16" s="258">
        <f t="shared" si="2"/>
        <v>0</v>
      </c>
      <c r="AP16" s="259"/>
      <c r="AQ16" s="259"/>
      <c r="AR16" s="259"/>
      <c r="AS16" s="259"/>
      <c r="AT16" s="259"/>
      <c r="AU16" s="59" t="s">
        <v>18</v>
      </c>
      <c r="AW16" s="79">
        <f>IF(OR(U16="",W16=""),0,VALUE(TEXT(U16,"00")&amp;TEXT(W16,"00")))</f>
        <v>0</v>
      </c>
      <c r="AX16" s="79">
        <f>COUNTIF(AW13:AW16,AW16)</f>
        <v>4</v>
      </c>
    </row>
    <row r="17" spans="3:48" ht="48.75" customHeight="1" thickBot="1" x14ac:dyDescent="0.45">
      <c r="C17" s="28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52" t="s">
        <v>19</v>
      </c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0">
        <f>IF(COUNTIF(AO13:AT16,"?")&gt;0,"?",SUM(AO13:AT16))</f>
        <v>0</v>
      </c>
      <c r="AP17" s="251"/>
      <c r="AQ17" s="251"/>
      <c r="AR17" s="251"/>
      <c r="AS17" s="251"/>
      <c r="AT17" s="251"/>
      <c r="AU17" s="60" t="s">
        <v>18</v>
      </c>
    </row>
    <row r="18" spans="3:48" ht="15.75" customHeight="1" x14ac:dyDescent="0.4">
      <c r="C18" s="28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55"/>
      <c r="AP18" s="55"/>
      <c r="AQ18" s="55"/>
      <c r="AR18" s="55"/>
      <c r="AS18" s="55"/>
      <c r="AT18" s="55"/>
      <c r="AU18" s="56"/>
    </row>
    <row r="19" spans="3:48" s="23" customFormat="1" ht="21" customHeight="1" x14ac:dyDescent="0.4">
      <c r="C19" s="22" t="s">
        <v>8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</row>
    <row r="20" spans="3:48" s="34" customFormat="1" ht="15" customHeight="1" x14ac:dyDescent="0.4">
      <c r="C20" s="45" t="s">
        <v>16</v>
      </c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</row>
    <row r="21" spans="3:48" s="44" customFormat="1" ht="30" customHeight="1" x14ac:dyDescent="0.4">
      <c r="C21" s="104" t="s">
        <v>35</v>
      </c>
      <c r="D21" s="104"/>
      <c r="E21" s="104"/>
      <c r="F21" s="104"/>
      <c r="G21" s="104"/>
      <c r="H21" s="104"/>
      <c r="I21" s="105" t="s">
        <v>37</v>
      </c>
      <c r="J21" s="105"/>
      <c r="K21" s="105"/>
      <c r="L21" s="105"/>
      <c r="M21" s="106">
        <v>42000</v>
      </c>
      <c r="N21" s="106"/>
      <c r="O21" s="106"/>
      <c r="P21" s="106"/>
      <c r="Q21" s="106"/>
      <c r="AA21" s="108"/>
      <c r="AB21" s="108"/>
      <c r="AC21" s="108"/>
      <c r="AD21" s="108"/>
      <c r="AE21" s="108"/>
      <c r="AF21" s="108"/>
      <c r="AG21" s="108"/>
      <c r="AH21" s="108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</row>
    <row r="22" spans="3:48" s="44" customFormat="1" ht="30" customHeight="1" x14ac:dyDescent="0.4">
      <c r="C22" s="104" t="s">
        <v>36</v>
      </c>
      <c r="D22" s="104"/>
      <c r="E22" s="104"/>
      <c r="F22" s="104"/>
      <c r="G22" s="104"/>
      <c r="H22" s="104"/>
      <c r="I22" s="105" t="s">
        <v>38</v>
      </c>
      <c r="J22" s="105"/>
      <c r="K22" s="105"/>
      <c r="L22" s="105"/>
      <c r="M22" s="106">
        <v>37100</v>
      </c>
      <c r="N22" s="106"/>
      <c r="O22" s="106"/>
      <c r="P22" s="106"/>
      <c r="Q22" s="106"/>
      <c r="R22" s="107"/>
      <c r="S22" s="107"/>
      <c r="T22" s="107"/>
      <c r="U22" s="107"/>
      <c r="V22" s="107"/>
      <c r="W22" s="107"/>
      <c r="X22" s="107"/>
      <c r="Y22" s="75"/>
      <c r="Z22" s="75"/>
      <c r="AA22" s="284"/>
      <c r="AB22" s="284"/>
      <c r="AC22" s="284"/>
      <c r="AD22" s="284"/>
      <c r="AE22" s="284"/>
      <c r="AF22" s="284"/>
      <c r="AG22" s="284"/>
      <c r="AH22" s="284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7"/>
      <c r="AU22" s="107"/>
      <c r="AV22" s="75"/>
    </row>
    <row r="23" spans="3:48" s="44" customFormat="1" ht="30" customHeight="1" x14ac:dyDescent="0.4">
      <c r="C23" s="104" t="s">
        <v>36</v>
      </c>
      <c r="D23" s="104"/>
      <c r="E23" s="104"/>
      <c r="F23" s="104"/>
      <c r="G23" s="104"/>
      <c r="H23" s="104"/>
      <c r="I23" s="105" t="s">
        <v>39</v>
      </c>
      <c r="J23" s="105"/>
      <c r="K23" s="105"/>
      <c r="L23" s="105"/>
      <c r="M23" s="106">
        <v>37000</v>
      </c>
      <c r="N23" s="106"/>
      <c r="O23" s="106"/>
      <c r="P23" s="106"/>
      <c r="Q23" s="106"/>
      <c r="R23" s="75"/>
      <c r="S23" s="75"/>
      <c r="T23" s="75"/>
      <c r="U23" s="75"/>
      <c r="V23" s="75"/>
      <c r="W23" s="75"/>
      <c r="X23" s="75"/>
      <c r="Y23" s="75"/>
      <c r="Z23" s="75"/>
      <c r="AA23" s="285"/>
      <c r="AB23" s="285"/>
      <c r="AC23" s="285"/>
      <c r="AD23" s="285"/>
      <c r="AE23" s="285"/>
      <c r="AF23" s="285"/>
      <c r="AG23" s="285"/>
      <c r="AH23" s="285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75"/>
    </row>
    <row r="27" spans="3:48" x14ac:dyDescent="0.4">
      <c r="C27" s="9"/>
    </row>
  </sheetData>
  <sheetProtection algorithmName="SHA-512" hashValue="DOAgLs1jq6tTpg6vxYGP+QogxuSx4JvvODtrUyNK2o8iYJrDNJ1El9JA6fqlS2KOrMC/vEPuF62Lf7D7dDHDow==" saltValue="K3kxV9r383IV88zOIzss8Q==" spinCount="100000" sheet="1" objects="1" scenarios="1" selectLockedCells="1"/>
  <mergeCells count="67">
    <mergeCell ref="AF12:AG12"/>
    <mergeCell ref="AO12:AU12"/>
    <mergeCell ref="S12:Y12"/>
    <mergeCell ref="M22:Q22"/>
    <mergeCell ref="M23:Q23"/>
    <mergeCell ref="R22:X22"/>
    <mergeCell ref="AA22:AH22"/>
    <mergeCell ref="AI22:AS22"/>
    <mergeCell ref="AT22:AU22"/>
    <mergeCell ref="AA23:AH23"/>
    <mergeCell ref="AI23:AU23"/>
    <mergeCell ref="AA21:AH21"/>
    <mergeCell ref="AI21:AU21"/>
    <mergeCell ref="M21:Q21"/>
    <mergeCell ref="Z16:AC16"/>
    <mergeCell ref="AD16:AG16"/>
    <mergeCell ref="C22:H22"/>
    <mergeCell ref="C23:H23"/>
    <mergeCell ref="I21:L21"/>
    <mergeCell ref="I22:L22"/>
    <mergeCell ref="I23:L23"/>
    <mergeCell ref="C21:H21"/>
    <mergeCell ref="AO17:AT17"/>
    <mergeCell ref="S17:AN17"/>
    <mergeCell ref="AO13:AT13"/>
    <mergeCell ref="AO14:AT14"/>
    <mergeCell ref="AO15:AT15"/>
    <mergeCell ref="AO16:AT16"/>
    <mergeCell ref="AH13:AM13"/>
    <mergeCell ref="AH14:AM14"/>
    <mergeCell ref="AH16:AM16"/>
    <mergeCell ref="Z15:AC15"/>
    <mergeCell ref="AD15:AG15"/>
    <mergeCell ref="AD13:AG13"/>
    <mergeCell ref="Z13:AC13"/>
    <mergeCell ref="Z14:AC14"/>
    <mergeCell ref="AD14:AG14"/>
    <mergeCell ref="AH15:AM15"/>
    <mergeCell ref="AK6:AQ6"/>
    <mergeCell ref="C11:Q11"/>
    <mergeCell ref="AO11:AU11"/>
    <mergeCell ref="Z11:AG11"/>
    <mergeCell ref="AH11:AN11"/>
    <mergeCell ref="S11:W11"/>
    <mergeCell ref="X11:Y11"/>
    <mergeCell ref="AO9:AU9"/>
    <mergeCell ref="F7:H8"/>
    <mergeCell ref="I7:Q8"/>
    <mergeCell ref="W7:Y8"/>
    <mergeCell ref="AP7:AP8"/>
    <mergeCell ref="AR7:AU8"/>
    <mergeCell ref="K1:AL1"/>
    <mergeCell ref="C3:AV3"/>
    <mergeCell ref="C6:E8"/>
    <mergeCell ref="F6:H6"/>
    <mergeCell ref="I6:Q6"/>
    <mergeCell ref="W6:Y6"/>
    <mergeCell ref="S6:V8"/>
    <mergeCell ref="Z6:AJ6"/>
    <mergeCell ref="Z7:AJ8"/>
    <mergeCell ref="AB4:AC4"/>
    <mergeCell ref="AD4:AF4"/>
    <mergeCell ref="AN7:AN8"/>
    <mergeCell ref="T4:U4"/>
    <mergeCell ref="AK7:AK8"/>
    <mergeCell ref="AL7:AL8"/>
    <mergeCell ref="AR6:AU6"/>
  </mergeCells>
  <phoneticPr fontId="2"/>
  <conditionalFormatting sqref="X11:Y11">
    <cfRule type="expression" dxfId="56" priority="59">
      <formula>COUNTIF($Y$13:$Y$16,"年度*")&gt;0</formula>
    </cfRule>
  </conditionalFormatting>
  <conditionalFormatting sqref="AR7:AU8">
    <cfRule type="expression" dxfId="55" priority="39">
      <formula>$AR$7="氏名生年月日未入力"</formula>
    </cfRule>
    <cfRule type="expression" dxfId="54" priority="58">
      <formula>$AR$7="対象外"</formula>
    </cfRule>
  </conditionalFormatting>
  <conditionalFormatting sqref="AO9:AU9">
    <cfRule type="expression" dxfId="53" priority="48">
      <formula>$AO$9="氏名生年月日未入力"</formula>
    </cfRule>
    <cfRule type="expression" dxfId="52" priority="57">
      <formula>$AR$7="対象外"</formula>
    </cfRule>
  </conditionalFormatting>
  <conditionalFormatting sqref="AH15 AO15">
    <cfRule type="expression" dxfId="51" priority="56">
      <formula>$Y$15="←"</formula>
    </cfRule>
  </conditionalFormatting>
  <conditionalFormatting sqref="AH13 AO13">
    <cfRule type="expression" dxfId="50" priority="55">
      <formula>$Y$13="←"</formula>
    </cfRule>
  </conditionalFormatting>
  <conditionalFormatting sqref="AH14 AO14">
    <cfRule type="expression" dxfId="49" priority="54">
      <formula>$Y$14="←"</formula>
    </cfRule>
  </conditionalFormatting>
  <conditionalFormatting sqref="AH16 AO16">
    <cfRule type="expression" dxfId="48" priority="53">
      <formula>$Y$16="←"</formula>
    </cfRule>
  </conditionalFormatting>
  <conditionalFormatting sqref="AO17:AT17">
    <cfRule type="expression" dxfId="47" priority="52">
      <formula>$AO$17="?"</formula>
    </cfRule>
  </conditionalFormatting>
  <conditionalFormatting sqref="AM4">
    <cfRule type="expression" dxfId="46" priority="51">
      <formula>AQ4=TRUE</formula>
    </cfRule>
  </conditionalFormatting>
  <conditionalFormatting sqref="W13:W16">
    <cfRule type="expression" dxfId="45" priority="50">
      <formula>AND(U13&gt;0,W13="")</formula>
    </cfRule>
  </conditionalFormatting>
  <conditionalFormatting sqref="Y4">
    <cfRule type="expression" dxfId="44" priority="47">
      <formula>AND($V$4+$Y$4&gt;0,$Y$4=0)</formula>
    </cfRule>
  </conditionalFormatting>
  <conditionalFormatting sqref="AD4:AF4">
    <cfRule type="expression" dxfId="43" priority="41">
      <formula>AND($AD$4+$AH$4&gt;0,$AD$4=0)</formula>
    </cfRule>
  </conditionalFormatting>
  <conditionalFormatting sqref="AH4">
    <cfRule type="expression" dxfId="42" priority="40">
      <formula>AND($AD$4+$AH$4&gt;0,$AH$4=0)</formula>
    </cfRule>
  </conditionalFormatting>
  <conditionalFormatting sqref="AD14">
    <cfRule type="expression" dxfId="41" priority="38">
      <formula>$Y$13="←"</formula>
    </cfRule>
  </conditionalFormatting>
  <conditionalFormatting sqref="AD14:AG14 Z14">
    <cfRule type="expression" dxfId="40" priority="35">
      <formula>AND($U$14&amp;$W$14&lt;&gt;"",$AD$14="")</formula>
    </cfRule>
  </conditionalFormatting>
  <conditionalFormatting sqref="AD13">
    <cfRule type="expression" dxfId="39" priority="34">
      <formula>$Y$13="←"</formula>
    </cfRule>
  </conditionalFormatting>
  <conditionalFormatting sqref="AD13:AG13 Z13">
    <cfRule type="expression" dxfId="38" priority="33">
      <formula>AND($U$13&amp;$W$13&lt;&gt;"",$AD$13="")</formula>
    </cfRule>
  </conditionalFormatting>
  <conditionalFormatting sqref="AD15">
    <cfRule type="expression" dxfId="37" priority="32">
      <formula>$Y$13="←"</formula>
    </cfRule>
  </conditionalFormatting>
  <conditionalFormatting sqref="AD15:AG15 Z15">
    <cfRule type="expression" dxfId="36" priority="31">
      <formula>AND($U$15&amp;$W$15&lt;&gt;"",$AD$15="")</formula>
    </cfRule>
  </conditionalFormatting>
  <conditionalFormatting sqref="AD16">
    <cfRule type="expression" dxfId="35" priority="30">
      <formula>$Y$13="←"</formula>
    </cfRule>
  </conditionalFormatting>
  <conditionalFormatting sqref="AD16:AG16 Z16">
    <cfRule type="expression" dxfId="34" priority="29">
      <formula>AND($U$16&amp;$W$16&lt;&gt;"",$AD$16="")</formula>
    </cfRule>
  </conditionalFormatting>
  <conditionalFormatting sqref="S13:Y13">
    <cfRule type="expression" dxfId="33" priority="20">
      <formula>IF(OR($U$13="",$W$13=""),"",_xlfn.XOR(DATE(2019+$U$13-1,$W$13,1)&gt;=$AX$4,DATE(2019+$U$13-1,$W$13,1)&lt;=$AZ$4))</formula>
    </cfRule>
  </conditionalFormatting>
  <conditionalFormatting sqref="S14:Y14">
    <cfRule type="expression" dxfId="32" priority="23">
      <formula>IF(OR($U$14="",$W$14=""),"",_xlfn.XOR(DATE(2019+$U$14-1,$W$14,1)&gt;=$AX$4,DATE(2019+$U$14-1,$W$14,1)&lt;=$AZ$4))</formula>
    </cfRule>
  </conditionalFormatting>
  <conditionalFormatting sqref="S15:Y15">
    <cfRule type="expression" dxfId="31" priority="18">
      <formula>IF(OR($U$15="",$W$15=""),"",_xlfn.XOR(DATE(2019+$U$15-1,$W$15,1)&gt;=$AX$4,DATE(2019+$U$15-1,$W$15,1)&lt;=$AZ$4))</formula>
    </cfRule>
  </conditionalFormatting>
  <conditionalFormatting sqref="S16:Y16">
    <cfRule type="expression" dxfId="30" priority="17">
      <formula>IF(OR($U$16="",$W$16=""),"",_xlfn.XOR(DATE(2019+$U$16-1,$W$16,1)&gt;=$AX$4,DATE(2019+$U$16-1,$W$16,1)&lt;=$AZ$4))</formula>
    </cfRule>
  </conditionalFormatting>
  <conditionalFormatting sqref="U13">
    <cfRule type="expression" dxfId="29" priority="76">
      <formula>AND($W$13&gt;0,$U$13="")</formula>
    </cfRule>
  </conditionalFormatting>
  <conditionalFormatting sqref="V4:W4">
    <cfRule type="expression" dxfId="28" priority="77">
      <formula>AND($V$4+$Y$4&gt;0,$V$4=0)</formula>
    </cfRule>
  </conditionalFormatting>
  <conditionalFormatting sqref="U14">
    <cfRule type="expression" dxfId="27" priority="79">
      <formula>AND($W$14&gt;0,$U$14="")</formula>
    </cfRule>
  </conditionalFormatting>
  <conditionalFormatting sqref="U15">
    <cfRule type="expression" dxfId="26" priority="80">
      <formula>AND($W$15&gt;0,$U$15="")</formula>
    </cfRule>
  </conditionalFormatting>
  <conditionalFormatting sqref="U16">
    <cfRule type="expression" dxfId="25" priority="81">
      <formula>AND($W$16&gt;0,$U$16="")</formula>
    </cfRule>
  </conditionalFormatting>
  <conditionalFormatting sqref="Y15">
    <cfRule type="expression" dxfId="24" priority="22">
      <formula>$Y$15="重複"</formula>
    </cfRule>
    <cfRule type="expression" dxfId="23" priority="28">
      <formula>$Y$15="年月入力"</formula>
    </cfRule>
    <cfRule type="expression" dxfId="22" priority="8">
      <formula>$Y$15="利用年月?"</formula>
    </cfRule>
  </conditionalFormatting>
  <conditionalFormatting sqref="Y13">
    <cfRule type="expression" dxfId="21" priority="24">
      <formula>$Y$13="重複"</formula>
    </cfRule>
    <cfRule type="expression" dxfId="20" priority="27">
      <formula>$Y$13="年月入力"</formula>
    </cfRule>
    <cfRule type="expression" dxfId="19" priority="11">
      <formula>$Y$13="利用年月?"</formula>
    </cfRule>
  </conditionalFormatting>
  <conditionalFormatting sqref="Y14">
    <cfRule type="expression" dxfId="18" priority="19">
      <formula>$Y$14="年月入力"</formula>
    </cfRule>
    <cfRule type="expression" dxfId="17" priority="26">
      <formula>$Y$14="重複"</formula>
    </cfRule>
    <cfRule type="expression" dxfId="16" priority="9">
      <formula>$Y$14="利用年月?"</formula>
    </cfRule>
  </conditionalFormatting>
  <conditionalFormatting sqref="Y16">
    <cfRule type="expression" dxfId="15" priority="21">
      <formula>$Y$16="重複"</formula>
    </cfRule>
    <cfRule type="expression" dxfId="14" priority="25">
      <formula>$Y$16="年月入力"</formula>
    </cfRule>
    <cfRule type="expression" dxfId="13" priority="7">
      <formula>$Y$16="利用年月?"</formula>
    </cfRule>
  </conditionalFormatting>
  <conditionalFormatting sqref="S13:X13">
    <cfRule type="expression" dxfId="12" priority="64">
      <formula>$Y$13="重複"</formula>
    </cfRule>
    <cfRule type="expression" dxfId="11" priority="10">
      <formula>$Y$13="利用年月?"</formula>
    </cfRule>
  </conditionalFormatting>
  <conditionalFormatting sqref="S14:X14">
    <cfRule type="expression" dxfId="10" priority="66">
      <formula>$Y$14="重複"</formula>
    </cfRule>
    <cfRule type="expression" dxfId="9" priority="6">
      <formula>$Y$14="利用年月?"</formula>
    </cfRule>
  </conditionalFormatting>
  <conditionalFormatting sqref="S15:X15">
    <cfRule type="expression" dxfId="8" priority="68">
      <formula>$Y$15="重複"</formula>
    </cfRule>
    <cfRule type="expression" dxfId="7" priority="5">
      <formula>$Y$15="利用年月?"</formula>
    </cfRule>
  </conditionalFormatting>
  <conditionalFormatting sqref="S16:X16">
    <cfRule type="expression" dxfId="6" priority="70">
      <formula>$Y$16="重複"</formula>
    </cfRule>
    <cfRule type="expression" dxfId="5" priority="4">
      <formula>$Y$16="利用年月?"</formula>
    </cfRule>
  </conditionalFormatting>
  <conditionalFormatting sqref="Z15:AD15">
    <cfRule type="expression" dxfId="4" priority="16">
      <formula>AND($U$15&amp;$W$15="",$AD$15&gt;0)</formula>
    </cfRule>
  </conditionalFormatting>
  <conditionalFormatting sqref="Z16:AD16">
    <cfRule type="expression" dxfId="3" priority="15">
      <formula>AND($U$16&amp;$W$16="",$AD$16&gt;0)</formula>
    </cfRule>
  </conditionalFormatting>
  <conditionalFormatting sqref="Z14:AD14">
    <cfRule type="expression" dxfId="2" priority="14">
      <formula>AND($U$14&amp;$W$14="",$AD$14&gt;0)</formula>
    </cfRule>
  </conditionalFormatting>
  <conditionalFormatting sqref="Z13:AD13">
    <cfRule type="expression" dxfId="1" priority="13">
      <formula>AND($U$13&amp;$W$13="",$AD$13&gt;0)</formula>
    </cfRule>
  </conditionalFormatting>
  <conditionalFormatting sqref="S12">
    <cfRule type="expression" dxfId="0" priority="1">
      <formula>OR($Y$13="利用年月?",$Y$14="利用年月?",$Y$15="利用年月?",$Y$16="利用年月?")</formula>
    </cfRule>
  </conditionalFormatting>
  <dataValidations count="2">
    <dataValidation type="whole" allowBlank="1" showInputMessage="1" showErrorMessage="1" error="1月から12月で入力" sqref="W13:W16" xr:uid="{00000000-0002-0000-0100-000000000000}">
      <formula1>1</formula1>
      <formula2>12</formula2>
    </dataValidation>
    <dataValidation type="whole" operator="greaterThan" allowBlank="1" showInputMessage="1" showErrorMessage="1" error="0以上" sqref="U13:U16" xr:uid="{527B0762-1B63-48A9-884F-1EA1B266489C}">
      <formula1>0</formula1>
    </dataValidation>
  </dataValidations>
  <printOptions horizontalCentered="1"/>
  <pageMargins left="0.28999999999999998" right="0.19685039370078741" top="0.59055118110236227" bottom="0.19685039370078741" header="0.31496062992125984" footer="0.31496062992125984"/>
  <pageSetup paperSize="9" scale="86" firstPageNumber="8" fitToWidth="0" fitToHeight="0" orientation="landscape" blackAndWhite="1" r:id="rId1"/>
  <rowBreaks count="1" manualBreakCount="1">
    <brk id="23" min="1" max="4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305" r:id="rId4" name="Option Button 17">
              <controlPr defaultSize="0" autoFill="0" autoLine="0" autoPict="0">
                <anchor moveWithCells="1">
                  <from>
                    <xdr:col>2</xdr:col>
                    <xdr:colOff>66675</xdr:colOff>
                    <xdr:row>11</xdr:row>
                    <xdr:rowOff>304800</xdr:rowOff>
                  </from>
                  <to>
                    <xdr:col>3</xdr:col>
                    <xdr:colOff>38100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5" name="Option Button 18">
              <controlPr defaultSize="0" autoFill="0" autoLine="0" autoPict="0">
                <anchor moveWithCells="1">
                  <from>
                    <xdr:col>2</xdr:col>
                    <xdr:colOff>57150</xdr:colOff>
                    <xdr:row>13</xdr:row>
                    <xdr:rowOff>19050</xdr:rowOff>
                  </from>
                  <to>
                    <xdr:col>3</xdr:col>
                    <xdr:colOff>19050</xdr:colOff>
                    <xdr:row>13</xdr:row>
                    <xdr:rowOff>371475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D4"/>
  <sheetViews>
    <sheetView workbookViewId="0"/>
  </sheetViews>
  <sheetFormatPr defaultRowHeight="18.75" x14ac:dyDescent="0.4"/>
  <cols>
    <col min="2" max="2" width="10.25" bestFit="1" customWidth="1"/>
    <col min="3" max="3" width="10.25" style="74" customWidth="1"/>
  </cols>
  <sheetData>
    <row r="1" spans="1:4" x14ac:dyDescent="0.4">
      <c r="A1" t="s">
        <v>23</v>
      </c>
      <c r="B1" s="73">
        <f>DATE(2019+内訳書!U13-1,内訳書!W13,1)</f>
        <v>43070</v>
      </c>
      <c r="C1" s="74">
        <f>MONTH(B1)</f>
        <v>12</v>
      </c>
      <c r="D1">
        <f>DAY(EOMONTH(YEAR(B1)&amp;"/"&amp;MONTH(B1)&amp;"/"&amp;"01",0))</f>
        <v>31</v>
      </c>
    </row>
    <row r="2" spans="1:4" x14ac:dyDescent="0.4">
      <c r="A2" t="s">
        <v>24</v>
      </c>
      <c r="B2" s="73">
        <f>DATE(2019+内訳書!U14-1,内訳書!W14,1)</f>
        <v>43070</v>
      </c>
      <c r="C2" s="74">
        <f t="shared" ref="C2:C4" si="0">MONTH(B2)</f>
        <v>12</v>
      </c>
      <c r="D2">
        <f t="shared" ref="D2:D4" si="1">DAY(EOMONTH(YEAR(B2)&amp;"/"&amp;MONTH(B2)&amp;"/"&amp;"01",0))</f>
        <v>31</v>
      </c>
    </row>
    <row r="3" spans="1:4" x14ac:dyDescent="0.4">
      <c r="A3" t="s">
        <v>25</v>
      </c>
      <c r="B3" s="73">
        <f>DATE(2019+内訳書!U15-1,内訳書!W15,1)</f>
        <v>43070</v>
      </c>
      <c r="C3" s="74">
        <f t="shared" si="0"/>
        <v>12</v>
      </c>
      <c r="D3">
        <f t="shared" si="1"/>
        <v>31</v>
      </c>
    </row>
    <row r="4" spans="1:4" x14ac:dyDescent="0.4">
      <c r="B4" s="73">
        <f>DATE(2019+内訳書!U16-1,内訳書!W16,1)</f>
        <v>43070</v>
      </c>
      <c r="C4" s="74">
        <f t="shared" si="0"/>
        <v>12</v>
      </c>
      <c r="D4">
        <f t="shared" si="1"/>
        <v>31</v>
      </c>
    </row>
  </sheetData>
  <sheetProtection algorithmName="SHA-512" hashValue="kWG+tQQort/gyUIYIKbGReJwzc8sQSTS6hLg9X3gL58/3uMwbWefMy5KDx5Rd8xL73XMAhMkMRYoQPw5408iSw==" saltValue="PD0iP+kLR1NMwS3Pn1rIzQ==" spinCount="100000" sheet="1" objects="1" scenarios="1" selectLockedCell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記載例</vt:lpstr>
      <vt:lpstr>内訳書</vt:lpstr>
      <vt:lpstr>Sheet1</vt:lpstr>
      <vt:lpstr>記載例!Print_Area</vt:lpstr>
      <vt:lpstr>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2024-10-18T05:34:59Z</dcterms:modified>
</cp:coreProperties>
</file>