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05" yWindow="-30" windowWidth="11115" windowHeight="8040"/>
  </bookViews>
  <sheets>
    <sheet name="様式2-1_質問書" sheetId="10" r:id="rId1"/>
    <sheet name="様式5-2_入札書" sheetId="11" r:id="rId2"/>
    <sheet name="様式5-4_委任状" sheetId="12" r:id="rId3"/>
    <sheet name="様式6-1_要求水準書チェックリスト" sheetId="7" r:id="rId4"/>
    <sheet name="様式7-4_損益計画書" sheetId="8" r:id="rId5"/>
    <sheet name="様式7-5_業務対価の支払い予定表" sheetId="9" r:id="rId6"/>
    <sheet name="様式11－2" sheetId="4" r:id="rId7"/>
    <sheet name="様式11－3" sheetId="5" r:id="rId8"/>
    <sheet name="様式12－8" sheetId="1" r:id="rId9"/>
    <sheet name="様式12－9" sheetId="2" r:id="rId10"/>
  </sheets>
  <definedNames>
    <definedName name="EHPIN" localSheetId="6">#REF!</definedName>
    <definedName name="EHPIN" localSheetId="7">#REF!</definedName>
    <definedName name="EHPIN">#REF!</definedName>
    <definedName name="EHPOUT" localSheetId="7">#REF!</definedName>
    <definedName name="EHPOUT">#REF!</definedName>
    <definedName name="FAX" localSheetId="7">#REF!</definedName>
    <definedName name="FAX">#REF!</definedName>
    <definedName name="GHPIN">#REF!</definedName>
    <definedName name="GHPOUT">#REF!</definedName>
    <definedName name="INVIN">#REF!</definedName>
    <definedName name="INVOUT">#REF!</definedName>
    <definedName name="_xlnm.Print_Area" localSheetId="6">'様式11－2'!$A$1:$T$61</definedName>
    <definedName name="_xlnm.Print_Area" localSheetId="7">'様式11－3'!$A$1:$O$60</definedName>
    <definedName name="_xlnm.Print_Area" localSheetId="8">'様式12－8'!$A$1:$AC$72</definedName>
    <definedName name="_xlnm.Print_Area" localSheetId="9">'様式12－9'!$A$1:$AV$62</definedName>
    <definedName name="_xlnm.Print_Area" localSheetId="0">'様式2-1_質問書'!$A$1:$O$33</definedName>
    <definedName name="_xlnm.Print_Area" localSheetId="1">'様式5-2_入札書'!$A$1:$AB$28</definedName>
    <definedName name="_xlnm.Print_Area" localSheetId="2">'様式5-4_委任状'!$A$1:$X$47</definedName>
    <definedName name="_xlnm.Print_Titles" localSheetId="6">'様式11－2'!$1:$3</definedName>
    <definedName name="_xlnm.Print_Titles" localSheetId="7">'様式11－3'!$6:$8</definedName>
    <definedName name="_xlnm.Print_Titles" localSheetId="3">'様式6-1_要求水準書チェックリスト'!$9:$9</definedName>
    <definedName name="school" localSheetId="6">'様式11－2'!$A$8:$B$57</definedName>
    <definedName name="TEL" localSheetId="6">#REF!</definedName>
    <definedName name="TEL">#REF!</definedName>
    <definedName name="システム" localSheetId="6">#REF!</definedName>
    <definedName name="システム">#REF!</definedName>
    <definedName name="回答部署" localSheetId="6">#REF!</definedName>
    <definedName name="回答部署">#REF!</definedName>
    <definedName name="関連項目">#REF!</definedName>
    <definedName name="支店">#REF!</definedName>
    <definedName name="電源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5" l="1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10" i="5"/>
  <c r="N9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10" i="5"/>
  <c r="I9" i="5"/>
  <c r="L59" i="5" l="1"/>
  <c r="L60" i="5"/>
  <c r="G60" i="5"/>
  <c r="F60" i="5"/>
  <c r="G59" i="5"/>
  <c r="D25" i="8" l="1"/>
  <c r="E5" i="8"/>
  <c r="F5" i="8" s="1"/>
  <c r="G5" i="8" l="1"/>
  <c r="F25" i="8"/>
  <c r="E25" i="8"/>
  <c r="R48" i="2"/>
  <c r="R47" i="2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F59" i="5"/>
  <c r="A11" i="5"/>
  <c r="A13" i="5" s="1"/>
  <c r="A15" i="5" s="1"/>
  <c r="A17" i="5" s="1"/>
  <c r="A19" i="5" s="1"/>
  <c r="A21" i="5" s="1"/>
  <c r="A23" i="5" s="1"/>
  <c r="A25" i="5" s="1"/>
  <c r="A27" i="5" s="1"/>
  <c r="A29" i="5" s="1"/>
  <c r="A31" i="5" s="1"/>
  <c r="A33" i="5" s="1"/>
  <c r="A35" i="5" s="1"/>
  <c r="A37" i="5" s="1"/>
  <c r="A39" i="5" s="1"/>
  <c r="A41" i="5" s="1"/>
  <c r="A43" i="5" s="1"/>
  <c r="A45" i="5" s="1"/>
  <c r="A47" i="5" s="1"/>
  <c r="A49" i="5" s="1"/>
  <c r="A51" i="5" s="1"/>
  <c r="A53" i="5" s="1"/>
  <c r="A55" i="5" s="1"/>
  <c r="A57" i="5" s="1"/>
  <c r="G25" i="8" l="1"/>
  <c r="H5" i="8"/>
  <c r="Q59" i="1"/>
  <c r="P59" i="1"/>
  <c r="AB11" i="2"/>
  <c r="AB16" i="2" s="1"/>
  <c r="Z11" i="2"/>
  <c r="Z16" i="2" s="1"/>
  <c r="X11" i="2"/>
  <c r="X16" i="2" s="1"/>
  <c r="V11" i="2"/>
  <c r="V16" i="2" s="1"/>
  <c r="P10" i="2"/>
  <c r="P15" i="2" s="1"/>
  <c r="L10" i="2"/>
  <c r="L15" i="2" s="1"/>
  <c r="J11" i="2"/>
  <c r="J16" i="2" s="1"/>
  <c r="AH50" i="2"/>
  <c r="I5" i="8" l="1"/>
  <c r="H25" i="8"/>
  <c r="AH10" i="2"/>
  <c r="AH11" i="2"/>
  <c r="J14" i="2"/>
  <c r="I25" i="8" l="1"/>
  <c r="J5" i="8"/>
  <c r="S41" i="2"/>
  <c r="W40" i="2"/>
  <c r="W41" i="2" s="1"/>
  <c r="W42" i="2" s="1"/>
  <c r="U40" i="2"/>
  <c r="U41" i="2" s="1"/>
  <c r="U42" i="2" s="1"/>
  <c r="U33" i="2"/>
  <c r="U34" i="2" s="1"/>
  <c r="U35" i="2" s="1"/>
  <c r="W33" i="2"/>
  <c r="W34" i="2" s="1"/>
  <c r="W35" i="2" s="1"/>
  <c r="S34" i="2"/>
  <c r="S35" i="2" s="1"/>
  <c r="J25" i="8" l="1"/>
  <c r="K5" i="8"/>
  <c r="S42" i="2"/>
  <c r="K25" i="8" l="1"/>
  <c r="L5" i="8"/>
  <c r="M60" i="5"/>
  <c r="K60" i="5"/>
  <c r="H60" i="5"/>
  <c r="M59" i="5"/>
  <c r="K59" i="5"/>
  <c r="H59" i="5"/>
  <c r="O43" i="5"/>
  <c r="O39" i="5"/>
  <c r="R57" i="4"/>
  <c r="T57" i="4" s="1"/>
  <c r="N57" i="4"/>
  <c r="P57" i="4" s="1"/>
  <c r="R56" i="4"/>
  <c r="T56" i="4" s="1"/>
  <c r="N56" i="4"/>
  <c r="P56" i="4" s="1"/>
  <c r="K56" i="4"/>
  <c r="R55" i="4"/>
  <c r="T55" i="4" s="1"/>
  <c r="N55" i="4"/>
  <c r="P55" i="4" s="1"/>
  <c r="R54" i="4"/>
  <c r="T54" i="4" s="1"/>
  <c r="N54" i="4"/>
  <c r="P54" i="4" s="1"/>
  <c r="K54" i="4"/>
  <c r="R53" i="4"/>
  <c r="T53" i="4" s="1"/>
  <c r="N53" i="4"/>
  <c r="P53" i="4" s="1"/>
  <c r="R52" i="4"/>
  <c r="T52" i="4" s="1"/>
  <c r="N52" i="4"/>
  <c r="P52" i="4" s="1"/>
  <c r="K52" i="4"/>
  <c r="R51" i="4"/>
  <c r="T51" i="4" s="1"/>
  <c r="N51" i="4"/>
  <c r="P51" i="4" s="1"/>
  <c r="R50" i="4"/>
  <c r="T50" i="4" s="1"/>
  <c r="N50" i="4"/>
  <c r="P50" i="4" s="1"/>
  <c r="K50" i="4"/>
  <c r="R49" i="4"/>
  <c r="T49" i="4" s="1"/>
  <c r="N49" i="4"/>
  <c r="P49" i="4" s="1"/>
  <c r="R48" i="4"/>
  <c r="T48" i="4" s="1"/>
  <c r="N48" i="4"/>
  <c r="P48" i="4" s="1"/>
  <c r="K48" i="4"/>
  <c r="R47" i="4"/>
  <c r="T47" i="4" s="1"/>
  <c r="N47" i="4"/>
  <c r="P47" i="4" s="1"/>
  <c r="R46" i="4"/>
  <c r="T46" i="4" s="1"/>
  <c r="N46" i="4"/>
  <c r="P46" i="4" s="1"/>
  <c r="K46" i="4"/>
  <c r="R45" i="4"/>
  <c r="T45" i="4" s="1"/>
  <c r="N45" i="4"/>
  <c r="P45" i="4" s="1"/>
  <c r="R44" i="4"/>
  <c r="T44" i="4" s="1"/>
  <c r="N44" i="4"/>
  <c r="P44" i="4" s="1"/>
  <c r="K44" i="4"/>
  <c r="R43" i="4"/>
  <c r="T43" i="4" s="1"/>
  <c r="N43" i="4"/>
  <c r="P43" i="4" s="1"/>
  <c r="R42" i="4"/>
  <c r="T42" i="4" s="1"/>
  <c r="N42" i="4"/>
  <c r="P42" i="4" s="1"/>
  <c r="K42" i="4"/>
  <c r="R41" i="4"/>
  <c r="T41" i="4" s="1"/>
  <c r="N41" i="4"/>
  <c r="P41" i="4" s="1"/>
  <c r="R40" i="4"/>
  <c r="T40" i="4" s="1"/>
  <c r="N40" i="4"/>
  <c r="P40" i="4" s="1"/>
  <c r="K40" i="4"/>
  <c r="R39" i="4"/>
  <c r="T39" i="4" s="1"/>
  <c r="N39" i="4"/>
  <c r="P39" i="4" s="1"/>
  <c r="R38" i="4"/>
  <c r="T38" i="4" s="1"/>
  <c r="N38" i="4"/>
  <c r="P38" i="4" s="1"/>
  <c r="K38" i="4"/>
  <c r="R37" i="4"/>
  <c r="T37" i="4" s="1"/>
  <c r="N37" i="4"/>
  <c r="P37" i="4" s="1"/>
  <c r="R36" i="4"/>
  <c r="T36" i="4" s="1"/>
  <c r="N36" i="4"/>
  <c r="P36" i="4" s="1"/>
  <c r="K36" i="4"/>
  <c r="R35" i="4"/>
  <c r="T35" i="4" s="1"/>
  <c r="N35" i="4"/>
  <c r="P35" i="4" s="1"/>
  <c r="R34" i="4"/>
  <c r="T34" i="4" s="1"/>
  <c r="N34" i="4"/>
  <c r="P34" i="4" s="1"/>
  <c r="K34" i="4"/>
  <c r="R33" i="4"/>
  <c r="T33" i="4" s="1"/>
  <c r="N33" i="4"/>
  <c r="P33" i="4" s="1"/>
  <c r="R32" i="4"/>
  <c r="T32" i="4" s="1"/>
  <c r="N32" i="4"/>
  <c r="P32" i="4" s="1"/>
  <c r="K32" i="4"/>
  <c r="R31" i="4"/>
  <c r="T31" i="4" s="1"/>
  <c r="N31" i="4"/>
  <c r="P31" i="4" s="1"/>
  <c r="R30" i="4"/>
  <c r="T30" i="4" s="1"/>
  <c r="N30" i="4"/>
  <c r="P30" i="4" s="1"/>
  <c r="K30" i="4"/>
  <c r="R29" i="4"/>
  <c r="T29" i="4" s="1"/>
  <c r="N29" i="4"/>
  <c r="P29" i="4" s="1"/>
  <c r="R28" i="4"/>
  <c r="T28" i="4" s="1"/>
  <c r="N28" i="4"/>
  <c r="P28" i="4" s="1"/>
  <c r="K28" i="4"/>
  <c r="R27" i="4"/>
  <c r="T27" i="4" s="1"/>
  <c r="N27" i="4"/>
  <c r="P27" i="4" s="1"/>
  <c r="R26" i="4"/>
  <c r="T26" i="4" s="1"/>
  <c r="N26" i="4"/>
  <c r="P26" i="4" s="1"/>
  <c r="K26" i="4"/>
  <c r="R25" i="4"/>
  <c r="T25" i="4" s="1"/>
  <c r="N25" i="4"/>
  <c r="P25" i="4" s="1"/>
  <c r="R24" i="4"/>
  <c r="T24" i="4" s="1"/>
  <c r="N24" i="4"/>
  <c r="P24" i="4" s="1"/>
  <c r="K24" i="4"/>
  <c r="R23" i="4"/>
  <c r="T23" i="4" s="1"/>
  <c r="N23" i="4"/>
  <c r="P23" i="4" s="1"/>
  <c r="R22" i="4"/>
  <c r="T22" i="4" s="1"/>
  <c r="N22" i="4"/>
  <c r="P22" i="4" s="1"/>
  <c r="K22" i="4"/>
  <c r="R21" i="4"/>
  <c r="T21" i="4" s="1"/>
  <c r="N21" i="4"/>
  <c r="P21" i="4" s="1"/>
  <c r="R20" i="4"/>
  <c r="T20" i="4" s="1"/>
  <c r="N20" i="4"/>
  <c r="P20" i="4" s="1"/>
  <c r="K20" i="4"/>
  <c r="R19" i="4"/>
  <c r="T19" i="4" s="1"/>
  <c r="N19" i="4"/>
  <c r="P19" i="4" s="1"/>
  <c r="R18" i="4"/>
  <c r="T18" i="4" s="1"/>
  <c r="N18" i="4"/>
  <c r="P18" i="4" s="1"/>
  <c r="K18" i="4"/>
  <c r="R17" i="4"/>
  <c r="T17" i="4" s="1"/>
  <c r="N17" i="4"/>
  <c r="P17" i="4" s="1"/>
  <c r="R16" i="4"/>
  <c r="T16" i="4" s="1"/>
  <c r="N16" i="4"/>
  <c r="P16" i="4" s="1"/>
  <c r="K16" i="4"/>
  <c r="R15" i="4"/>
  <c r="T15" i="4" s="1"/>
  <c r="N15" i="4"/>
  <c r="P15" i="4" s="1"/>
  <c r="R14" i="4"/>
  <c r="T14" i="4" s="1"/>
  <c r="N14" i="4"/>
  <c r="P14" i="4" s="1"/>
  <c r="K14" i="4"/>
  <c r="R13" i="4"/>
  <c r="T13" i="4" s="1"/>
  <c r="N13" i="4"/>
  <c r="P13" i="4" s="1"/>
  <c r="R12" i="4"/>
  <c r="T12" i="4" s="1"/>
  <c r="N12" i="4"/>
  <c r="P12" i="4" s="1"/>
  <c r="K12" i="4"/>
  <c r="R11" i="4"/>
  <c r="T11" i="4" s="1"/>
  <c r="N11" i="4"/>
  <c r="P11" i="4" s="1"/>
  <c r="R10" i="4"/>
  <c r="T10" i="4" s="1"/>
  <c r="N10" i="4"/>
  <c r="P10" i="4" s="1"/>
  <c r="K10" i="4"/>
  <c r="A10" i="4"/>
  <c r="A12" i="4" s="1"/>
  <c r="A14" i="4" s="1"/>
  <c r="A16" i="4" s="1"/>
  <c r="A18" i="4" s="1"/>
  <c r="A20" i="4" s="1"/>
  <c r="A22" i="4" s="1"/>
  <c r="A24" i="4" s="1"/>
  <c r="A26" i="4" s="1"/>
  <c r="A28" i="4" s="1"/>
  <c r="A30" i="4" s="1"/>
  <c r="A32" i="4" s="1"/>
  <c r="A34" i="4" s="1"/>
  <c r="A36" i="4" s="1"/>
  <c r="A38" i="4" s="1"/>
  <c r="A40" i="4" s="1"/>
  <c r="A42" i="4" s="1"/>
  <c r="A44" i="4" s="1"/>
  <c r="A46" i="4" s="1"/>
  <c r="A48" i="4" s="1"/>
  <c r="A50" i="4" s="1"/>
  <c r="A52" i="4" s="1"/>
  <c r="A54" i="4" s="1"/>
  <c r="A56" i="4" s="1"/>
  <c r="R9" i="4"/>
  <c r="T9" i="4" s="1"/>
  <c r="N9" i="4"/>
  <c r="P9" i="4" s="1"/>
  <c r="R8" i="4"/>
  <c r="T8" i="4" s="1"/>
  <c r="N8" i="4"/>
  <c r="P8" i="4" s="1"/>
  <c r="K8" i="4"/>
  <c r="AF16" i="2"/>
  <c r="AD16" i="2"/>
  <c r="L13" i="2"/>
  <c r="AH27" i="2"/>
  <c r="X55" i="2" s="1"/>
  <c r="AH55" i="2" s="1"/>
  <c r="AH56" i="2" s="1"/>
  <c r="X53" i="2"/>
  <c r="AH53" i="2" s="1"/>
  <c r="X52" i="2"/>
  <c r="AH52" i="2" s="1"/>
  <c r="X51" i="2"/>
  <c r="AH51" i="2" s="1"/>
  <c r="T16" i="2"/>
  <c r="R16" i="2"/>
  <c r="X9" i="1"/>
  <c r="J8" i="1"/>
  <c r="G67" i="1"/>
  <c r="W66" i="1"/>
  <c r="Q66" i="1"/>
  <c r="P66" i="1"/>
  <c r="K66" i="1"/>
  <c r="J66" i="1"/>
  <c r="W65" i="1"/>
  <c r="Q65" i="1"/>
  <c r="P65" i="1"/>
  <c r="K65" i="1"/>
  <c r="J65" i="1"/>
  <c r="W64" i="1"/>
  <c r="Q64" i="1"/>
  <c r="P64" i="1"/>
  <c r="K64" i="1"/>
  <c r="J64" i="1"/>
  <c r="W63" i="1"/>
  <c r="Q63" i="1"/>
  <c r="P63" i="1"/>
  <c r="K63" i="1"/>
  <c r="J63" i="1"/>
  <c r="W62" i="1"/>
  <c r="Q62" i="1"/>
  <c r="P62" i="1"/>
  <c r="K62" i="1"/>
  <c r="J62" i="1"/>
  <c r="W61" i="1"/>
  <c r="Q61" i="1"/>
  <c r="P61" i="1"/>
  <c r="K61" i="1"/>
  <c r="J61" i="1"/>
  <c r="G59" i="1"/>
  <c r="W58" i="1"/>
  <c r="K58" i="1"/>
  <c r="J58" i="1"/>
  <c r="W57" i="1"/>
  <c r="K57" i="1"/>
  <c r="J57" i="1"/>
  <c r="W56" i="1"/>
  <c r="K56" i="1"/>
  <c r="J56" i="1"/>
  <c r="W55" i="1"/>
  <c r="K55" i="1"/>
  <c r="J55" i="1"/>
  <c r="W54" i="1"/>
  <c r="K54" i="1"/>
  <c r="J54" i="1"/>
  <c r="W53" i="1"/>
  <c r="K53" i="1"/>
  <c r="J53" i="1"/>
  <c r="W52" i="1"/>
  <c r="K52" i="1"/>
  <c r="J52" i="1"/>
  <c r="W51" i="1"/>
  <c r="K51" i="1"/>
  <c r="J51" i="1"/>
  <c r="W50" i="1"/>
  <c r="K50" i="1"/>
  <c r="J50" i="1"/>
  <c r="W49" i="1"/>
  <c r="K49" i="1"/>
  <c r="J49" i="1"/>
  <c r="W48" i="1"/>
  <c r="K48" i="1"/>
  <c r="J48" i="1"/>
  <c r="W47" i="1"/>
  <c r="K47" i="1"/>
  <c r="J47" i="1"/>
  <c r="W46" i="1"/>
  <c r="K46" i="1"/>
  <c r="J46" i="1"/>
  <c r="W45" i="1"/>
  <c r="K45" i="1"/>
  <c r="J45" i="1"/>
  <c r="W44" i="1"/>
  <c r="K44" i="1"/>
  <c r="J44" i="1"/>
  <c r="W43" i="1"/>
  <c r="K43" i="1"/>
  <c r="J43" i="1"/>
  <c r="W42" i="1"/>
  <c r="K42" i="1"/>
  <c r="J42" i="1"/>
  <c r="W41" i="1"/>
  <c r="K41" i="1"/>
  <c r="J41" i="1"/>
  <c r="W40" i="1"/>
  <c r="K40" i="1"/>
  <c r="J40" i="1"/>
  <c r="W39" i="1"/>
  <c r="K39" i="1"/>
  <c r="J39" i="1"/>
  <c r="W38" i="1"/>
  <c r="K38" i="1"/>
  <c r="J38" i="1"/>
  <c r="W37" i="1"/>
  <c r="K37" i="1"/>
  <c r="J37" i="1"/>
  <c r="W36" i="1"/>
  <c r="K36" i="1"/>
  <c r="J36" i="1"/>
  <c r="W35" i="1"/>
  <c r="K35" i="1"/>
  <c r="J35" i="1"/>
  <c r="W34" i="1"/>
  <c r="K34" i="1"/>
  <c r="J34" i="1"/>
  <c r="W33" i="1"/>
  <c r="K33" i="1"/>
  <c r="J33" i="1"/>
  <c r="W32" i="1"/>
  <c r="K32" i="1"/>
  <c r="J32" i="1"/>
  <c r="W31" i="1"/>
  <c r="K31" i="1"/>
  <c r="J31" i="1"/>
  <c r="W30" i="1"/>
  <c r="K30" i="1"/>
  <c r="J30" i="1"/>
  <c r="W29" i="1"/>
  <c r="K29" i="1"/>
  <c r="J29" i="1"/>
  <c r="W28" i="1"/>
  <c r="K28" i="1"/>
  <c r="J28" i="1"/>
  <c r="W27" i="1"/>
  <c r="K27" i="1"/>
  <c r="J27" i="1"/>
  <c r="W26" i="1"/>
  <c r="K26" i="1"/>
  <c r="J26" i="1"/>
  <c r="W25" i="1"/>
  <c r="K25" i="1"/>
  <c r="J25" i="1"/>
  <c r="W24" i="1"/>
  <c r="K24" i="1"/>
  <c r="J24" i="1"/>
  <c r="W23" i="1"/>
  <c r="K23" i="1"/>
  <c r="J23" i="1"/>
  <c r="G21" i="1"/>
  <c r="AB20" i="1"/>
  <c r="AA20" i="1"/>
  <c r="X20" i="1"/>
  <c r="W20" i="1"/>
  <c r="U20" i="1"/>
  <c r="T20" i="1"/>
  <c r="Q20" i="1"/>
  <c r="P20" i="1"/>
  <c r="K20" i="1"/>
  <c r="J20" i="1"/>
  <c r="AB19" i="1"/>
  <c r="AA19" i="1"/>
  <c r="X19" i="1"/>
  <c r="W19" i="1"/>
  <c r="U19" i="1"/>
  <c r="T19" i="1"/>
  <c r="Q19" i="1"/>
  <c r="P19" i="1"/>
  <c r="K19" i="1"/>
  <c r="J19" i="1"/>
  <c r="AB18" i="1"/>
  <c r="AA18" i="1"/>
  <c r="X18" i="1"/>
  <c r="W18" i="1"/>
  <c r="U18" i="1"/>
  <c r="T18" i="1"/>
  <c r="Q18" i="1"/>
  <c r="P18" i="1"/>
  <c r="K18" i="1"/>
  <c r="J18" i="1"/>
  <c r="AB17" i="1"/>
  <c r="AA17" i="1"/>
  <c r="X17" i="1"/>
  <c r="W17" i="1"/>
  <c r="U17" i="1"/>
  <c r="T17" i="1"/>
  <c r="Q17" i="1"/>
  <c r="P17" i="1"/>
  <c r="K17" i="1"/>
  <c r="J17" i="1"/>
  <c r="AB16" i="1"/>
  <c r="AA16" i="1"/>
  <c r="X16" i="1"/>
  <c r="W16" i="1"/>
  <c r="U16" i="1"/>
  <c r="T16" i="1"/>
  <c r="Q16" i="1"/>
  <c r="P16" i="1"/>
  <c r="K16" i="1"/>
  <c r="J16" i="1"/>
  <c r="AB15" i="1"/>
  <c r="AA15" i="1"/>
  <c r="X15" i="1"/>
  <c r="W15" i="1"/>
  <c r="U15" i="1"/>
  <c r="T15" i="1"/>
  <c r="Q15" i="1"/>
  <c r="P15" i="1"/>
  <c r="K15" i="1"/>
  <c r="J15" i="1"/>
  <c r="AB14" i="1"/>
  <c r="AA14" i="1"/>
  <c r="X14" i="1"/>
  <c r="W14" i="1"/>
  <c r="U14" i="1"/>
  <c r="T14" i="1"/>
  <c r="Q14" i="1"/>
  <c r="P14" i="1"/>
  <c r="K14" i="1"/>
  <c r="J14" i="1"/>
  <c r="AB13" i="1"/>
  <c r="AA13" i="1"/>
  <c r="X13" i="1"/>
  <c r="W13" i="1"/>
  <c r="U13" i="1"/>
  <c r="T13" i="1"/>
  <c r="Q13" i="1"/>
  <c r="P13" i="1"/>
  <c r="K13" i="1"/>
  <c r="J13" i="1"/>
  <c r="AB12" i="1"/>
  <c r="AA12" i="1"/>
  <c r="X12" i="1"/>
  <c r="W12" i="1"/>
  <c r="U12" i="1"/>
  <c r="T12" i="1"/>
  <c r="Q12" i="1"/>
  <c r="P12" i="1"/>
  <c r="K12" i="1"/>
  <c r="J12" i="1"/>
  <c r="AB11" i="1"/>
  <c r="AA11" i="1"/>
  <c r="X11" i="1"/>
  <c r="W11" i="1"/>
  <c r="U11" i="1"/>
  <c r="T11" i="1"/>
  <c r="Q11" i="1"/>
  <c r="P11" i="1"/>
  <c r="K11" i="1"/>
  <c r="J11" i="1"/>
  <c r="AB10" i="1"/>
  <c r="AA10" i="1"/>
  <c r="X10" i="1"/>
  <c r="W10" i="1"/>
  <c r="U10" i="1"/>
  <c r="T10" i="1"/>
  <c r="Q10" i="1"/>
  <c r="P10" i="1"/>
  <c r="K10" i="1"/>
  <c r="J10" i="1"/>
  <c r="AB9" i="1"/>
  <c r="AA9" i="1"/>
  <c r="W9" i="1"/>
  <c r="U9" i="1"/>
  <c r="T9" i="1"/>
  <c r="Q9" i="1"/>
  <c r="P9" i="1"/>
  <c r="K9" i="1"/>
  <c r="J9" i="1"/>
  <c r="AB8" i="1"/>
  <c r="AA8" i="1"/>
  <c r="X8" i="1"/>
  <c r="W8" i="1"/>
  <c r="U8" i="1"/>
  <c r="T8" i="1"/>
  <c r="Q8" i="1"/>
  <c r="P8" i="1"/>
  <c r="K8" i="1"/>
  <c r="M5" i="8" l="1"/>
  <c r="L25" i="8"/>
  <c r="O35" i="5"/>
  <c r="O13" i="5"/>
  <c r="O41" i="5"/>
  <c r="O9" i="5"/>
  <c r="J59" i="1"/>
  <c r="O21" i="5"/>
  <c r="O45" i="5"/>
  <c r="O49" i="5"/>
  <c r="O53" i="5"/>
  <c r="W59" i="1"/>
  <c r="X20" i="2" s="1"/>
  <c r="T20" i="2"/>
  <c r="AH54" i="2"/>
  <c r="X56" i="2"/>
  <c r="AR55" i="2" s="1"/>
  <c r="X54" i="2"/>
  <c r="AR50" i="2" s="1"/>
  <c r="O17" i="5"/>
  <c r="N60" i="5"/>
  <c r="O23" i="5"/>
  <c r="O25" i="5"/>
  <c r="O27" i="5"/>
  <c r="O29" i="5"/>
  <c r="O15" i="5"/>
  <c r="K59" i="1"/>
  <c r="O33" i="5"/>
  <c r="O37" i="5"/>
  <c r="O47" i="5"/>
  <c r="O55" i="5"/>
  <c r="O57" i="5"/>
  <c r="J67" i="1"/>
  <c r="I59" i="5"/>
  <c r="O19" i="5"/>
  <c r="O51" i="5"/>
  <c r="W67" i="1"/>
  <c r="T24" i="2" s="1"/>
  <c r="O31" i="5"/>
  <c r="AB14" i="2"/>
  <c r="X14" i="2"/>
  <c r="P13" i="2"/>
  <c r="Z14" i="2"/>
  <c r="AH15" i="2"/>
  <c r="V14" i="2"/>
  <c r="Q21" i="1"/>
  <c r="J21" i="1"/>
  <c r="K21" i="1"/>
  <c r="U21" i="1"/>
  <c r="V22" i="2" s="1"/>
  <c r="AB21" i="1"/>
  <c r="AB68" i="1" s="1"/>
  <c r="AA21" i="1"/>
  <c r="J25" i="2" s="1"/>
  <c r="P21" i="1"/>
  <c r="W21" i="1"/>
  <c r="AF18" i="2" s="1"/>
  <c r="Q67" i="1"/>
  <c r="Q68" i="1" s="1"/>
  <c r="AF20" i="2"/>
  <c r="T21" i="1"/>
  <c r="J22" i="2" s="1"/>
  <c r="K67" i="1"/>
  <c r="P67" i="1"/>
  <c r="O11" i="5"/>
  <c r="N59" i="5"/>
  <c r="I60" i="5"/>
  <c r="AF24" i="2"/>
  <c r="V20" i="2" l="1"/>
  <c r="W31" i="2"/>
  <c r="P19" i="2"/>
  <c r="N5" i="8"/>
  <c r="M25" i="8"/>
  <c r="O59" i="5"/>
  <c r="V18" i="2"/>
  <c r="V26" i="2"/>
  <c r="T18" i="2"/>
  <c r="J18" i="2"/>
  <c r="Z26" i="2"/>
  <c r="Z18" i="2"/>
  <c r="AB20" i="2"/>
  <c r="AD18" i="2"/>
  <c r="X18" i="2"/>
  <c r="X26" i="2"/>
  <c r="R20" i="2"/>
  <c r="Z20" i="2"/>
  <c r="J20" i="2"/>
  <c r="L25" i="2"/>
  <c r="P23" i="2"/>
  <c r="L23" i="2"/>
  <c r="J24" i="2"/>
  <c r="AH13" i="2"/>
  <c r="P25" i="2"/>
  <c r="P17" i="2"/>
  <c r="R18" i="2"/>
  <c r="AB26" i="2"/>
  <c r="AB18" i="2"/>
  <c r="AD20" i="2"/>
  <c r="L17" i="2"/>
  <c r="L19" i="2"/>
  <c r="AH19" i="2" s="1"/>
  <c r="AB35" i="2"/>
  <c r="AH35" i="2" s="1"/>
  <c r="Z22" i="2"/>
  <c r="U68" i="1"/>
  <c r="R24" i="2"/>
  <c r="AH31" i="2"/>
  <c r="W38" i="2"/>
  <c r="AH38" i="2" s="1"/>
  <c r="AD24" i="2"/>
  <c r="V24" i="2"/>
  <c r="X22" i="2"/>
  <c r="AH22" i="2" s="1"/>
  <c r="AH16" i="2"/>
  <c r="AJ15" i="2" s="1"/>
  <c r="AB22" i="2"/>
  <c r="X24" i="2"/>
  <c r="W68" i="1"/>
  <c r="P68" i="1"/>
  <c r="T68" i="1"/>
  <c r="N21" i="2"/>
  <c r="L21" i="2"/>
  <c r="P21" i="2"/>
  <c r="AA68" i="1"/>
  <c r="X46" i="2" s="1"/>
  <c r="AH46" i="2" s="1"/>
  <c r="AB24" i="2"/>
  <c r="Z24" i="2"/>
  <c r="AH14" i="2"/>
  <c r="AJ13" i="2" s="1"/>
  <c r="O5" i="8" l="1"/>
  <c r="N25" i="8"/>
  <c r="AH25" i="2"/>
  <c r="X47" i="2" s="1"/>
  <c r="AH47" i="2" s="1"/>
  <c r="AB33" i="2"/>
  <c r="AH33" i="2" s="1"/>
  <c r="AH24" i="2"/>
  <c r="AH23" i="2"/>
  <c r="AH20" i="2"/>
  <c r="AJ19" i="2" s="1"/>
  <c r="AH18" i="2"/>
  <c r="AH21" i="2"/>
  <c r="AJ21" i="2" s="1"/>
  <c r="AB40" i="2"/>
  <c r="AH40" i="2" s="1"/>
  <c r="AB42" i="2"/>
  <c r="AH42" i="2" s="1"/>
  <c r="AH26" i="2"/>
  <c r="AH17" i="2"/>
  <c r="O25" i="8" l="1"/>
  <c r="P5" i="8"/>
  <c r="AB39" i="2"/>
  <c r="AH39" i="2" s="1"/>
  <c r="AB32" i="2"/>
  <c r="AB34" i="2"/>
  <c r="AB41" i="2"/>
  <c r="AH41" i="2" s="1"/>
  <c r="AJ23" i="2"/>
  <c r="X48" i="2"/>
  <c r="AH48" i="2" s="1"/>
  <c r="AJ17" i="2"/>
  <c r="Q5" i="8" l="1"/>
  <c r="Q25" i="8" s="1"/>
  <c r="P25" i="8"/>
  <c r="AH44" i="2"/>
  <c r="AB37" i="2"/>
  <c r="AH34" i="2"/>
  <c r="AB44" i="2"/>
  <c r="AR31" i="2" s="1"/>
  <c r="AH32" i="2"/>
  <c r="X49" i="2"/>
  <c r="R45" i="2" s="1"/>
  <c r="AH37" i="2" l="1"/>
  <c r="AH45" i="2"/>
  <c r="AH49" i="2" s="1"/>
  <c r="AR45" i="2"/>
</calcChain>
</file>

<file path=xl/sharedStrings.xml><?xml version="1.0" encoding="utf-8"?>
<sst xmlns="http://schemas.openxmlformats.org/spreadsheetml/2006/main" count="1267" uniqueCount="732">
  <si>
    <t>A</t>
  </si>
  <si>
    <t>B</t>
  </si>
  <si>
    <t>A-01</t>
  </si>
  <si>
    <t>A-02</t>
  </si>
  <si>
    <t>A-03</t>
  </si>
  <si>
    <t>A-04</t>
  </si>
  <si>
    <t>A-05</t>
  </si>
  <si>
    <t>B-01</t>
  </si>
  <si>
    <t>B-02</t>
  </si>
  <si>
    <t>B-03</t>
  </si>
  <si>
    <t>B-04</t>
  </si>
  <si>
    <t>B-05</t>
  </si>
  <si>
    <t>LPG-1</t>
  </si>
  <si>
    <t>WSP-1</t>
  </si>
  <si>
    <t>(kVA)</t>
    <phoneticPr fontId="5"/>
  </si>
  <si>
    <t>(kW)</t>
    <phoneticPr fontId="5"/>
  </si>
  <si>
    <t>LPG</t>
    <phoneticPr fontId="3"/>
  </si>
  <si>
    <r>
      <rPr>
        <sz val="10"/>
        <rFont val="ＭＳ 明朝"/>
        <family val="1"/>
        <charset val="128"/>
      </rPr>
      <t>●受電容量計画表</t>
    </r>
    <rPh sb="1" eb="3">
      <t>ジュデン</t>
    </rPh>
    <rPh sb="3" eb="5">
      <t>ヨウリョウ</t>
    </rPh>
    <rPh sb="5" eb="7">
      <t>ケイカク</t>
    </rPh>
    <rPh sb="7" eb="8">
      <t>ヒョウ</t>
    </rPh>
    <phoneticPr fontId="5"/>
  </si>
  <si>
    <r>
      <rPr>
        <sz val="10"/>
        <rFont val="ＭＳ 明朝"/>
        <family val="1"/>
        <charset val="128"/>
      </rPr>
      <t>学校
番号</t>
    </r>
    <rPh sb="0" eb="2">
      <t>ガッコウ</t>
    </rPh>
    <rPh sb="3" eb="5">
      <t>バンゴウ</t>
    </rPh>
    <phoneticPr fontId="5"/>
  </si>
  <si>
    <r>
      <rPr>
        <sz val="10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3"/>
  </si>
  <si>
    <r>
      <rPr>
        <sz val="10"/>
        <rFont val="ＭＳ 明朝"/>
        <family val="1"/>
        <charset val="128"/>
      </rPr>
      <t>計画</t>
    </r>
    <rPh sb="0" eb="2">
      <t>ケイカク</t>
    </rPh>
    <phoneticPr fontId="5"/>
  </si>
  <si>
    <r>
      <rPr>
        <sz val="10"/>
        <rFont val="ＭＳ 明朝"/>
        <family val="1"/>
        <charset val="128"/>
      </rPr>
      <t>受電
容量</t>
    </r>
    <rPh sb="0" eb="2">
      <t>ジュデン</t>
    </rPh>
    <rPh sb="3" eb="5">
      <t>ヨウリョウ</t>
    </rPh>
    <phoneticPr fontId="5"/>
  </si>
  <si>
    <r>
      <rPr>
        <sz val="10"/>
        <rFont val="ＭＳ 明朝"/>
        <family val="1"/>
        <charset val="128"/>
      </rPr>
      <t>契約
電力</t>
    </r>
    <rPh sb="0" eb="2">
      <t>ケイヤク</t>
    </rPh>
    <rPh sb="3" eb="5">
      <t>デンリョク</t>
    </rPh>
    <phoneticPr fontId="5"/>
  </si>
  <si>
    <r>
      <rPr>
        <sz val="10"/>
        <rFont val="ＭＳ 明朝"/>
        <family val="1"/>
        <charset val="128"/>
      </rPr>
      <t>変圧器</t>
    </r>
    <rPh sb="0" eb="3">
      <t>ヘンアツキ</t>
    </rPh>
    <phoneticPr fontId="5"/>
  </si>
  <si>
    <r>
      <rPr>
        <sz val="10"/>
        <rFont val="ＭＳ 明朝"/>
        <family val="1"/>
        <charset val="128"/>
      </rPr>
      <t>単相</t>
    </r>
    <rPh sb="0" eb="1">
      <t>タン</t>
    </rPh>
    <rPh sb="1" eb="2">
      <t>ソウ</t>
    </rPh>
    <phoneticPr fontId="5"/>
  </si>
  <si>
    <r>
      <rPr>
        <sz val="10"/>
        <rFont val="ＭＳ 明朝"/>
        <family val="1"/>
        <charset val="128"/>
      </rPr>
      <t>三相</t>
    </r>
    <rPh sb="0" eb="2">
      <t>サンソウ</t>
    </rPh>
    <phoneticPr fontId="5"/>
  </si>
  <si>
    <r>
      <rPr>
        <sz val="10"/>
        <rFont val="ＭＳ 明朝"/>
        <family val="1"/>
        <charset val="128"/>
      </rPr>
      <t xml:space="preserve">容量
</t>
    </r>
    <r>
      <rPr>
        <sz val="10"/>
        <rFont val="Times New Roman"/>
        <family val="1"/>
      </rPr>
      <t>(kVA)</t>
    </r>
    <rPh sb="0" eb="2">
      <t>ヨウリョウ</t>
    </rPh>
    <phoneticPr fontId="5"/>
  </si>
  <si>
    <r>
      <rPr>
        <sz val="10"/>
        <rFont val="ＭＳ 明朝"/>
        <family val="1"/>
        <charset val="128"/>
      </rPr>
      <t>定格
電流値</t>
    </r>
    <r>
      <rPr>
        <sz val="10"/>
        <rFont val="Times New Roman"/>
        <family val="1"/>
      </rPr>
      <t>(A)</t>
    </r>
    <rPh sb="0" eb="2">
      <t>テイカク</t>
    </rPh>
    <rPh sb="3" eb="5">
      <t>デンリュウ</t>
    </rPh>
    <rPh sb="5" eb="6">
      <t>チ</t>
    </rPh>
    <phoneticPr fontId="5"/>
  </si>
  <si>
    <r>
      <rPr>
        <sz val="10"/>
        <rFont val="ＭＳ 明朝"/>
        <family val="1"/>
        <charset val="128"/>
      </rPr>
      <t>定格
電流値</t>
    </r>
    <r>
      <rPr>
        <sz val="10"/>
        <rFont val="Times New Roman"/>
        <family val="1"/>
      </rPr>
      <t xml:space="preserve">(A)
</t>
    </r>
    <r>
      <rPr>
        <sz val="10"/>
        <rFont val="ＭＳ 明朝"/>
        <family val="1"/>
        <charset val="128"/>
      </rPr>
      <t>①</t>
    </r>
    <rPh sb="0" eb="2">
      <t>テイカク</t>
    </rPh>
    <rPh sb="3" eb="5">
      <t>デンリュウ</t>
    </rPh>
    <rPh sb="5" eb="6">
      <t>チ</t>
    </rPh>
    <phoneticPr fontId="5"/>
  </si>
  <si>
    <r>
      <rPr>
        <sz val="10"/>
        <rFont val="ＭＳ 明朝"/>
        <family val="1"/>
        <charset val="128"/>
      </rPr>
      <t>②</t>
    </r>
    <r>
      <rPr>
        <sz val="10"/>
        <rFont val="Times New Roman"/>
        <family val="1"/>
      </rPr>
      <t>/</t>
    </r>
    <r>
      <rPr>
        <sz val="10"/>
        <rFont val="ＭＳ 明朝"/>
        <family val="1"/>
        <charset val="128"/>
      </rPr>
      <t xml:space="preserve">①
</t>
    </r>
    <r>
      <rPr>
        <sz val="10"/>
        <rFont val="Times New Roman"/>
        <family val="1"/>
      </rPr>
      <t>(</t>
    </r>
    <r>
      <rPr>
        <sz val="10"/>
        <rFont val="ＭＳ 明朝"/>
        <family val="1"/>
        <charset val="128"/>
      </rPr>
      <t>％</t>
    </r>
    <r>
      <rPr>
        <sz val="10"/>
        <rFont val="Times New Roman"/>
        <family val="1"/>
      </rPr>
      <t>)</t>
    </r>
    <phoneticPr fontId="5"/>
  </si>
  <si>
    <r>
      <rPr>
        <sz val="10"/>
        <rFont val="ＭＳ 明朝"/>
        <family val="1"/>
        <charset val="128"/>
      </rPr>
      <t>定格
電流値</t>
    </r>
    <r>
      <rPr>
        <sz val="10"/>
        <rFont val="Times New Roman"/>
        <family val="1"/>
      </rPr>
      <t xml:space="preserve">(A)
</t>
    </r>
    <r>
      <rPr>
        <sz val="10"/>
        <rFont val="ＭＳ 明朝"/>
        <family val="1"/>
        <charset val="128"/>
      </rPr>
      <t>③</t>
    </r>
    <rPh sb="0" eb="2">
      <t>テイカク</t>
    </rPh>
    <rPh sb="3" eb="5">
      <t>デンリュウ</t>
    </rPh>
    <rPh sb="5" eb="6">
      <t>チ</t>
    </rPh>
    <phoneticPr fontId="5"/>
  </si>
  <si>
    <r>
      <rPr>
        <sz val="10"/>
        <rFont val="ＭＳ 明朝"/>
        <family val="1"/>
        <charset val="128"/>
      </rPr>
      <t>③</t>
    </r>
    <r>
      <rPr>
        <sz val="10"/>
        <rFont val="Times New Roman"/>
        <family val="1"/>
      </rPr>
      <t>/</t>
    </r>
    <r>
      <rPr>
        <sz val="10"/>
        <rFont val="ＭＳ 明朝"/>
        <family val="1"/>
        <charset val="128"/>
      </rPr>
      <t xml:space="preserve">④
</t>
    </r>
    <r>
      <rPr>
        <sz val="10"/>
        <rFont val="Times New Roman"/>
        <family val="1"/>
      </rPr>
      <t>(</t>
    </r>
    <r>
      <rPr>
        <sz val="10"/>
        <rFont val="ＭＳ 明朝"/>
        <family val="1"/>
        <charset val="128"/>
      </rPr>
      <t>％</t>
    </r>
    <r>
      <rPr>
        <sz val="10"/>
        <rFont val="Times New Roman"/>
        <family val="1"/>
      </rPr>
      <t>)</t>
    </r>
    <phoneticPr fontId="5"/>
  </si>
  <si>
    <r>
      <rPr>
        <sz val="10"/>
        <rFont val="ＭＳ 明朝"/>
        <family val="1"/>
        <charset val="128"/>
      </rPr>
      <t>小学校</t>
    </r>
    <rPh sb="0" eb="3">
      <t>ショウガッコウ</t>
    </rPh>
    <phoneticPr fontId="3"/>
  </si>
  <si>
    <r>
      <rPr>
        <sz val="10"/>
        <rFont val="ＭＳ 明朝"/>
        <family val="1"/>
        <charset val="128"/>
      </rPr>
      <t>中学校</t>
    </r>
    <rPh sb="0" eb="3">
      <t>チュウガッコウ</t>
    </rPh>
    <phoneticPr fontId="3"/>
  </si>
  <si>
    <r>
      <rPr>
        <sz val="11"/>
        <rFont val="ＭＳ 明朝"/>
        <family val="1"/>
        <charset val="128"/>
      </rPr>
      <t>学校
番号</t>
    </r>
    <rPh sb="0" eb="2">
      <t>ガッコウ</t>
    </rPh>
    <rPh sb="3" eb="5">
      <t>バンゴウ</t>
    </rPh>
    <phoneticPr fontId="5"/>
  </si>
  <si>
    <r>
      <rPr>
        <sz val="11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5"/>
  </si>
  <si>
    <r>
      <rPr>
        <sz val="11"/>
        <rFont val="ＭＳ 明朝"/>
        <family val="1"/>
        <charset val="128"/>
      </rPr>
      <t>種別</t>
    </r>
    <rPh sb="0" eb="2">
      <t>シュベツ</t>
    </rPh>
    <phoneticPr fontId="5"/>
  </si>
  <si>
    <r>
      <rPr>
        <sz val="11"/>
        <rFont val="ＭＳ 明朝"/>
        <family val="1"/>
        <charset val="128"/>
      </rPr>
      <t>消費量</t>
    </r>
    <rPh sb="0" eb="2">
      <t>ショウヒ</t>
    </rPh>
    <rPh sb="2" eb="3">
      <t>リョウ</t>
    </rPh>
    <phoneticPr fontId="5"/>
  </si>
  <si>
    <r>
      <rPr>
        <sz val="11"/>
        <rFont val="ＭＳ 明朝"/>
        <family val="1"/>
        <charset val="128"/>
      </rPr>
      <t>料金</t>
    </r>
    <rPh sb="0" eb="2">
      <t>リョウキン</t>
    </rPh>
    <phoneticPr fontId="5"/>
  </si>
  <si>
    <r>
      <rPr>
        <sz val="11"/>
        <rFont val="ＭＳ 明朝"/>
        <family val="1"/>
        <charset val="128"/>
      </rPr>
      <t>単位</t>
    </r>
    <rPh sb="0" eb="2">
      <t>タンイ</t>
    </rPh>
    <phoneticPr fontId="5"/>
  </si>
  <si>
    <r>
      <rPr>
        <sz val="11"/>
        <rFont val="ＭＳ 明朝"/>
        <family val="1"/>
        <charset val="128"/>
      </rPr>
      <t>初年度</t>
    </r>
    <rPh sb="0" eb="3">
      <t>ショネンド</t>
    </rPh>
    <phoneticPr fontId="5"/>
  </si>
  <si>
    <r>
      <t>2</t>
    </r>
    <r>
      <rPr>
        <sz val="11"/>
        <rFont val="ＭＳ 明朝"/>
        <family val="1"/>
        <charset val="128"/>
      </rPr>
      <t>年度～</t>
    </r>
    <rPh sb="1" eb="3">
      <t>ネンド</t>
    </rPh>
    <phoneticPr fontId="5"/>
  </si>
  <si>
    <r>
      <rPr>
        <sz val="11"/>
        <rFont val="ＭＳ 明朝"/>
        <family val="1"/>
        <charset val="128"/>
      </rPr>
      <t>計</t>
    </r>
    <rPh sb="0" eb="1">
      <t>ケイ</t>
    </rPh>
    <phoneticPr fontId="5"/>
  </si>
  <si>
    <r>
      <rPr>
        <sz val="11"/>
        <rFont val="ＭＳ 明朝"/>
        <family val="1"/>
        <charset val="128"/>
      </rPr>
      <t>合計</t>
    </r>
    <rPh sb="0" eb="2">
      <t>ゴウケイ</t>
    </rPh>
    <phoneticPr fontId="5"/>
  </si>
  <si>
    <r>
      <rPr>
        <sz val="11"/>
        <rFont val="ＭＳ 明朝"/>
        <family val="1"/>
        <charset val="128"/>
      </rPr>
      <t>電力</t>
    </r>
    <rPh sb="0" eb="2">
      <t>デンリョク</t>
    </rPh>
    <phoneticPr fontId="5"/>
  </si>
  <si>
    <r>
      <t>(kWh/</t>
    </r>
    <r>
      <rPr>
        <sz val="11"/>
        <rFont val="ＭＳ 明朝"/>
        <family val="1"/>
        <charset val="128"/>
      </rPr>
      <t>年</t>
    </r>
    <r>
      <rPr>
        <sz val="11"/>
        <rFont val="Times New Roman"/>
        <family val="1"/>
      </rPr>
      <t>)</t>
    </r>
    <rPh sb="5" eb="6">
      <t>ネン</t>
    </rPh>
    <phoneticPr fontId="5"/>
  </si>
  <si>
    <r>
      <t>(</t>
    </r>
    <r>
      <rPr>
        <sz val="11"/>
        <rFont val="ＭＳ 明朝"/>
        <family val="1"/>
        <charset val="128"/>
      </rPr>
      <t>千円</t>
    </r>
    <r>
      <rPr>
        <sz val="11"/>
        <rFont val="Times New Roman"/>
        <family val="1"/>
      </rPr>
      <t>/</t>
    </r>
    <r>
      <rPr>
        <sz val="11"/>
        <rFont val="ＭＳ 明朝"/>
        <family val="1"/>
        <charset val="128"/>
      </rPr>
      <t>年</t>
    </r>
    <r>
      <rPr>
        <sz val="11"/>
        <rFont val="Times New Roman"/>
        <family val="1"/>
      </rPr>
      <t>)</t>
    </r>
    <rPh sb="1" eb="3">
      <t>センエン</t>
    </rPh>
    <rPh sb="4" eb="5">
      <t>ネン</t>
    </rPh>
    <phoneticPr fontId="5"/>
  </si>
  <si>
    <r>
      <rPr>
        <sz val="11"/>
        <rFont val="ＭＳ 明朝"/>
        <family val="1"/>
        <charset val="128"/>
      </rPr>
      <t>ガス</t>
    </r>
    <phoneticPr fontId="5"/>
  </si>
  <si>
    <r>
      <t>(m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/</t>
    </r>
    <r>
      <rPr>
        <sz val="11"/>
        <rFont val="ＭＳ 明朝"/>
        <family val="1"/>
        <charset val="128"/>
      </rPr>
      <t>年</t>
    </r>
    <r>
      <rPr>
        <sz val="11"/>
        <rFont val="Times New Roman"/>
        <family val="1"/>
      </rPr>
      <t>)</t>
    </r>
    <rPh sb="4" eb="5">
      <t>ネン</t>
    </rPh>
    <phoneticPr fontId="5"/>
  </si>
  <si>
    <r>
      <rPr>
        <sz val="11"/>
        <rFont val="ＭＳ 明朝"/>
        <family val="1"/>
        <charset val="128"/>
      </rPr>
      <t>ガス</t>
    </r>
    <phoneticPr fontId="5"/>
  </si>
  <si>
    <r>
      <rPr>
        <sz val="11"/>
        <rFont val="ＭＳ Ｐゴシック"/>
        <family val="3"/>
        <charset val="128"/>
      </rPr>
      <t>学校別　空調機器表</t>
    </r>
    <rPh sb="0" eb="2">
      <t>ガッコウ</t>
    </rPh>
    <rPh sb="2" eb="3">
      <t>ベツ</t>
    </rPh>
    <rPh sb="4" eb="6">
      <t>クウチョウ</t>
    </rPh>
    <rPh sb="6" eb="8">
      <t>キキ</t>
    </rPh>
    <rPh sb="8" eb="9">
      <t>ヒョウ</t>
    </rPh>
    <phoneticPr fontId="5"/>
  </si>
  <si>
    <r>
      <rPr>
        <sz val="9"/>
        <color theme="1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5"/>
  </si>
  <si>
    <r>
      <rPr>
        <sz val="9"/>
        <color theme="1"/>
        <rFont val="ＭＳ Ｐゴシック"/>
        <family val="3"/>
        <charset val="128"/>
      </rPr>
      <t>○</t>
    </r>
    <r>
      <rPr>
        <sz val="9"/>
        <color theme="1"/>
        <rFont val="Times New Roman"/>
        <family val="1"/>
      </rPr>
      <t>×</t>
    </r>
    <r>
      <rPr>
        <sz val="9"/>
        <color theme="1"/>
        <rFont val="ＭＳ Ｐゴシック"/>
        <family val="3"/>
        <charset val="128"/>
      </rPr>
      <t>小学校</t>
    </r>
    <rPh sb="2" eb="5">
      <t>ショウガッコウ</t>
    </rPh>
    <phoneticPr fontId="5"/>
  </si>
  <si>
    <r>
      <rPr>
        <sz val="10"/>
        <rFont val="ＭＳ Ｐゴシック"/>
        <family val="3"/>
        <charset val="128"/>
      </rPr>
      <t>ガスを使用する場合は、都市ガスまたは</t>
    </r>
    <r>
      <rPr>
        <sz val="10"/>
        <rFont val="Times New Roman"/>
        <family val="1"/>
      </rPr>
      <t>LPG</t>
    </r>
    <r>
      <rPr>
        <sz val="10"/>
        <rFont val="ＭＳ Ｐゴシック"/>
        <family val="3"/>
        <charset val="128"/>
      </rPr>
      <t>種別を選択してください⇒</t>
    </r>
    <rPh sb="3" eb="5">
      <t>シヨウ</t>
    </rPh>
    <rPh sb="7" eb="9">
      <t>バアイ</t>
    </rPh>
    <rPh sb="11" eb="13">
      <t>トシ</t>
    </rPh>
    <rPh sb="21" eb="23">
      <t>シュベツ</t>
    </rPh>
    <rPh sb="24" eb="26">
      <t>センタク</t>
    </rPh>
    <phoneticPr fontId="5"/>
  </si>
  <si>
    <r>
      <rPr>
        <sz val="9"/>
        <color theme="1"/>
        <rFont val="ＭＳ Ｐゴシック"/>
        <family val="3"/>
        <charset val="128"/>
      </rPr>
      <t>系統記号</t>
    </r>
    <rPh sb="0" eb="2">
      <t>ケイトウ</t>
    </rPh>
    <rPh sb="2" eb="4">
      <t>キゴウ</t>
    </rPh>
    <phoneticPr fontId="5"/>
  </si>
  <si>
    <r>
      <rPr>
        <sz val="9"/>
        <color theme="1"/>
        <rFont val="ＭＳ Ｐゴシック"/>
        <family val="3"/>
        <charset val="128"/>
      </rPr>
      <t>機器名称</t>
    </r>
    <rPh sb="0" eb="2">
      <t>キキ</t>
    </rPh>
    <rPh sb="2" eb="4">
      <t>メイショウ</t>
    </rPh>
    <phoneticPr fontId="5"/>
  </si>
  <si>
    <r>
      <rPr>
        <sz val="9"/>
        <color theme="1"/>
        <rFont val="ＭＳ Ｐゴシック"/>
        <family val="3"/>
        <charset val="128"/>
      </rPr>
      <t>製造者名</t>
    </r>
    <rPh sb="0" eb="3">
      <t>セイゾウシャ</t>
    </rPh>
    <rPh sb="3" eb="4">
      <t>メイ</t>
    </rPh>
    <phoneticPr fontId="5"/>
  </si>
  <si>
    <r>
      <rPr>
        <sz val="9"/>
        <color theme="1"/>
        <rFont val="ＭＳ Ｐゴシック"/>
        <family val="3"/>
        <charset val="128"/>
      </rPr>
      <t>型番</t>
    </r>
    <rPh sb="0" eb="2">
      <t>カタバン</t>
    </rPh>
    <phoneticPr fontId="5"/>
  </si>
  <si>
    <r>
      <rPr>
        <sz val="9"/>
        <color theme="1"/>
        <rFont val="ＭＳ Ｐゴシック"/>
        <family val="3"/>
        <charset val="128"/>
      </rPr>
      <t>設置場所</t>
    </r>
    <rPh sb="0" eb="2">
      <t>セッチ</t>
    </rPh>
    <rPh sb="2" eb="4">
      <t>バショ</t>
    </rPh>
    <phoneticPr fontId="5"/>
  </si>
  <si>
    <r>
      <rPr>
        <sz val="9"/>
        <color theme="1"/>
        <rFont val="ＭＳ Ｐゴシック"/>
        <family val="3"/>
        <charset val="128"/>
      </rPr>
      <t>台数
（台）</t>
    </r>
    <rPh sb="0" eb="2">
      <t>ダイスウ</t>
    </rPh>
    <rPh sb="4" eb="5">
      <t>ダイ</t>
    </rPh>
    <phoneticPr fontId="5"/>
  </si>
  <si>
    <r>
      <rPr>
        <sz val="9"/>
        <rFont val="ＭＳ Ｐゴシック"/>
        <family val="3"/>
        <charset val="128"/>
      </rPr>
      <t>機器能力</t>
    </r>
    <rPh sb="0" eb="2">
      <t>キキ</t>
    </rPh>
    <rPh sb="2" eb="4">
      <t>ノウリョク</t>
    </rPh>
    <phoneticPr fontId="5"/>
  </si>
  <si>
    <r>
      <rPr>
        <sz val="9"/>
        <rFont val="ＭＳ Ｐゴシック"/>
        <family val="3"/>
        <charset val="128"/>
      </rPr>
      <t>電力</t>
    </r>
    <rPh sb="0" eb="2">
      <t>デンリョク</t>
    </rPh>
    <phoneticPr fontId="5"/>
  </si>
  <si>
    <r>
      <rPr>
        <sz val="9"/>
        <rFont val="ＭＳ Ｐゴシック"/>
        <family val="3"/>
        <charset val="128"/>
      </rPr>
      <t>ガス</t>
    </r>
    <phoneticPr fontId="5"/>
  </si>
  <si>
    <r>
      <rPr>
        <sz val="9"/>
        <rFont val="ＭＳ Ｐゴシック"/>
        <family val="3"/>
        <charset val="128"/>
      </rPr>
      <t>備考</t>
    </r>
    <rPh sb="0" eb="2">
      <t>ビコウ</t>
    </rPh>
    <phoneticPr fontId="5"/>
  </si>
  <si>
    <r>
      <rPr>
        <sz val="11"/>
        <color theme="2" tint="-9.9978637043366805E-2"/>
        <rFont val="ＭＳ Ｐゴシック"/>
        <family val="3"/>
        <charset val="128"/>
      </rPr>
      <t>都市ガス</t>
    </r>
    <rPh sb="0" eb="2">
      <t>トシ</t>
    </rPh>
    <phoneticPr fontId="3"/>
  </si>
  <si>
    <r>
      <rPr>
        <sz val="9"/>
        <rFont val="ＭＳ Ｐゴシック"/>
        <family val="3"/>
        <charset val="128"/>
      </rPr>
      <t>定格能力</t>
    </r>
    <rPh sb="0" eb="2">
      <t>テイカク</t>
    </rPh>
    <rPh sb="2" eb="4">
      <t>ノウリョク</t>
    </rPh>
    <phoneticPr fontId="5"/>
  </si>
  <si>
    <r>
      <rPr>
        <sz val="9"/>
        <rFont val="ＭＳ Ｐゴシック"/>
        <family val="3"/>
        <charset val="128"/>
      </rPr>
      <t>定格能力合計</t>
    </r>
    <rPh sb="0" eb="2">
      <t>テイカク</t>
    </rPh>
    <rPh sb="2" eb="4">
      <t>ノウリョク</t>
    </rPh>
    <rPh sb="4" eb="5">
      <t>ゴウ</t>
    </rPh>
    <rPh sb="5" eb="6">
      <t>ケイ</t>
    </rPh>
    <phoneticPr fontId="5"/>
  </si>
  <si>
    <r>
      <rPr>
        <sz val="9"/>
        <rFont val="ＭＳ Ｐゴシック"/>
        <family val="3"/>
        <charset val="128"/>
      </rPr>
      <t>相</t>
    </r>
    <rPh sb="0" eb="1">
      <t>ソウ</t>
    </rPh>
    <phoneticPr fontId="5"/>
  </si>
  <si>
    <r>
      <rPr>
        <sz val="9"/>
        <rFont val="ＭＳ Ｐゴシック"/>
        <family val="3"/>
        <charset val="128"/>
      </rPr>
      <t>電圧</t>
    </r>
    <rPh sb="0" eb="2">
      <t>デンアツ</t>
    </rPh>
    <phoneticPr fontId="5"/>
  </si>
  <si>
    <r>
      <rPr>
        <sz val="9"/>
        <rFont val="ＭＳ Ｐゴシック"/>
        <family val="3"/>
        <charset val="128"/>
      </rPr>
      <t>定格消費電力</t>
    </r>
    <rPh sb="0" eb="2">
      <t>テイカク</t>
    </rPh>
    <rPh sb="2" eb="4">
      <t>ショウヒ</t>
    </rPh>
    <rPh sb="4" eb="6">
      <t>デンリョク</t>
    </rPh>
    <phoneticPr fontId="5"/>
  </si>
  <si>
    <r>
      <rPr>
        <sz val="9"/>
        <rFont val="ＭＳ Ｐゴシック"/>
        <family val="3"/>
        <charset val="128"/>
      </rPr>
      <t>定格消費電力合計</t>
    </r>
    <rPh sb="0" eb="2">
      <t>テイカク</t>
    </rPh>
    <rPh sb="2" eb="4">
      <t>ショウヒ</t>
    </rPh>
    <rPh sb="4" eb="6">
      <t>デンリョク</t>
    </rPh>
    <rPh sb="6" eb="7">
      <t>ゴウ</t>
    </rPh>
    <rPh sb="7" eb="8">
      <t>ケイ</t>
    </rPh>
    <phoneticPr fontId="5"/>
  </si>
  <si>
    <r>
      <rPr>
        <sz val="9"/>
        <rFont val="ＭＳ Ｐゴシック"/>
        <family val="3"/>
        <charset val="128"/>
      </rPr>
      <t>蓄熱消費電力</t>
    </r>
    <rPh sb="0" eb="1">
      <t>チク</t>
    </rPh>
    <rPh sb="1" eb="2">
      <t>ネツ</t>
    </rPh>
    <rPh sb="2" eb="4">
      <t>ショウヒ</t>
    </rPh>
    <rPh sb="4" eb="6">
      <t>デンリョク</t>
    </rPh>
    <phoneticPr fontId="5"/>
  </si>
  <si>
    <r>
      <rPr>
        <sz val="9"/>
        <rFont val="ＭＳ Ｐゴシック"/>
        <family val="3"/>
        <charset val="128"/>
      </rPr>
      <t>蓄熱消費電力合計</t>
    </r>
    <rPh sb="0" eb="1">
      <t>チク</t>
    </rPh>
    <rPh sb="1" eb="2">
      <t>ネツ</t>
    </rPh>
    <rPh sb="2" eb="4">
      <t>ショウヒ</t>
    </rPh>
    <rPh sb="4" eb="6">
      <t>デンリョク</t>
    </rPh>
    <rPh sb="6" eb="7">
      <t>ゴウ</t>
    </rPh>
    <rPh sb="7" eb="8">
      <t>ケイ</t>
    </rPh>
    <phoneticPr fontId="5"/>
  </si>
  <si>
    <r>
      <rPr>
        <sz val="9"/>
        <rFont val="ＭＳ Ｐゴシック"/>
        <family val="3"/>
        <charset val="128"/>
      </rPr>
      <t>待機時</t>
    </r>
    <rPh sb="0" eb="2">
      <t>タイキ</t>
    </rPh>
    <rPh sb="2" eb="3">
      <t>ジ</t>
    </rPh>
    <phoneticPr fontId="5"/>
  </si>
  <si>
    <r>
      <rPr>
        <sz val="9"/>
        <rFont val="ＭＳ Ｐゴシック"/>
        <family val="3"/>
        <charset val="128"/>
      </rPr>
      <t>定格ガス消費量</t>
    </r>
    <rPh sb="0" eb="2">
      <t>テイカク</t>
    </rPh>
    <rPh sb="4" eb="6">
      <t>ショウヒ</t>
    </rPh>
    <rPh sb="6" eb="7">
      <t>リョウ</t>
    </rPh>
    <phoneticPr fontId="5"/>
  </si>
  <si>
    <r>
      <rPr>
        <sz val="9"/>
        <rFont val="ＭＳ Ｐゴシック"/>
        <family val="3"/>
        <charset val="128"/>
      </rPr>
      <t>定格ガス消費量合計</t>
    </r>
    <rPh sb="0" eb="2">
      <t>テイカク</t>
    </rPh>
    <rPh sb="4" eb="6">
      <t>ショウヒ</t>
    </rPh>
    <rPh sb="6" eb="7">
      <t>リョウ</t>
    </rPh>
    <rPh sb="7" eb="8">
      <t>ゴウ</t>
    </rPh>
    <rPh sb="8" eb="9">
      <t>ケイ</t>
    </rPh>
    <phoneticPr fontId="5"/>
  </si>
  <si>
    <r>
      <rPr>
        <sz val="9"/>
        <rFont val="ＭＳ Ｐゴシック"/>
        <family val="3"/>
        <charset val="128"/>
      </rPr>
      <t>冷房</t>
    </r>
    <rPh sb="0" eb="2">
      <t>レイボウ</t>
    </rPh>
    <phoneticPr fontId="5"/>
  </si>
  <si>
    <r>
      <rPr>
        <sz val="9"/>
        <rFont val="ＭＳ Ｐゴシック"/>
        <family val="3"/>
        <charset val="128"/>
      </rPr>
      <t>暖房</t>
    </r>
    <rPh sb="0" eb="2">
      <t>ダンボウ</t>
    </rPh>
    <phoneticPr fontId="5"/>
  </si>
  <si>
    <r>
      <rPr>
        <sz val="9"/>
        <rFont val="ＭＳ Ｐゴシック"/>
        <family val="3"/>
        <charset val="128"/>
      </rPr>
      <t>消費電力</t>
    </r>
    <rPh sb="0" eb="2">
      <t>ショウヒ</t>
    </rPh>
    <rPh sb="2" eb="4">
      <t>デンリョク</t>
    </rPh>
    <phoneticPr fontId="5"/>
  </si>
  <si>
    <r>
      <rPr>
        <sz val="9"/>
        <rFont val="ＭＳ Ｐゴシック"/>
        <family val="3"/>
        <charset val="128"/>
      </rPr>
      <t>消費電力
合計</t>
    </r>
    <rPh sb="0" eb="2">
      <t>ショウヒ</t>
    </rPh>
    <rPh sb="2" eb="4">
      <t>デンリョク</t>
    </rPh>
    <rPh sb="5" eb="6">
      <t>ゴウ</t>
    </rPh>
    <rPh sb="6" eb="7">
      <t>ケイ</t>
    </rPh>
    <phoneticPr fontId="5"/>
  </si>
  <si>
    <r>
      <rPr>
        <sz val="9"/>
        <rFont val="ＭＳ Ｐゴシック"/>
        <family val="3"/>
        <charset val="128"/>
      </rPr>
      <t>種別</t>
    </r>
    <rPh sb="0" eb="2">
      <t>シュベツ</t>
    </rPh>
    <phoneticPr fontId="5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</si>
  <si>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kW/</t>
    </r>
    <r>
      <rPr>
        <sz val="9"/>
        <rFont val="ＭＳ Ｐゴシック"/>
        <family val="3"/>
        <charset val="128"/>
      </rPr>
      <t>台）</t>
    </r>
    <rPh sb="4" eb="5">
      <t>ダイ</t>
    </rPh>
    <phoneticPr fontId="5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</si>
  <si>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kW/</t>
    </r>
    <r>
      <rPr>
        <sz val="9"/>
        <rFont val="ＭＳ Ｐゴシック"/>
        <family val="3"/>
        <charset val="128"/>
      </rPr>
      <t>台）</t>
    </r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</si>
  <si>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kW</t>
    </r>
    <r>
      <rPr>
        <sz val="9"/>
        <rFont val="ＭＳ Ｐゴシック"/>
        <family val="3"/>
        <charset val="128"/>
      </rPr>
      <t>）</t>
    </r>
    <phoneticPr fontId="5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</si>
  <si>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Φ</t>
    </r>
    <r>
      <rPr>
        <sz val="9"/>
        <rFont val="ＭＳ Ｐゴシック"/>
        <family val="3"/>
        <charset val="128"/>
      </rPr>
      <t>）</t>
    </r>
    <phoneticPr fontId="5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</si>
  <si>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V</t>
    </r>
    <r>
      <rPr>
        <sz val="9"/>
        <rFont val="ＭＳ Ｐゴシック"/>
        <family val="3"/>
        <charset val="128"/>
      </rPr>
      <t>）</t>
    </r>
    <phoneticPr fontId="5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</si>
  <si>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kW</t>
    </r>
    <r>
      <rPr>
        <sz val="9"/>
        <rFont val="ＭＳ Ｐゴシック"/>
        <family val="3"/>
        <charset val="128"/>
      </rPr>
      <t>）</t>
    </r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</si>
  <si>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kWh/</t>
    </r>
    <r>
      <rPr>
        <sz val="9"/>
        <rFont val="ＭＳ Ｐゴシック"/>
        <family val="3"/>
        <charset val="128"/>
      </rPr>
      <t>台）</t>
    </r>
    <rPh sb="5" eb="6">
      <t>ダイ</t>
    </rPh>
    <phoneticPr fontId="5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</si>
  <si>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kWh</t>
    </r>
    <r>
      <rPr>
        <sz val="9"/>
        <rFont val="ＭＳ Ｐゴシック"/>
        <family val="3"/>
        <charset val="128"/>
      </rPr>
      <t>）</t>
    </r>
    <phoneticPr fontId="5"/>
  </si>
  <si>
    <r>
      <rPr>
        <sz val="9"/>
        <color theme="1"/>
        <rFont val="ＭＳ Ｐゴシック"/>
        <family val="3"/>
        <charset val="128"/>
      </rPr>
      <t>室外機</t>
    </r>
    <rPh sb="0" eb="3">
      <t>シツガイキ</t>
    </rPh>
    <phoneticPr fontId="5"/>
  </si>
  <si>
    <r>
      <rPr>
        <sz val="9"/>
        <color rgb="FFFF0000"/>
        <rFont val="ＭＳ Ｐゴシック"/>
        <family val="3"/>
        <charset val="128"/>
      </rPr>
      <t>ビル用マルチ型　ガスヒートポンプエアコン室外機</t>
    </r>
    <rPh sb="2" eb="3">
      <t>ヨウ</t>
    </rPh>
    <rPh sb="6" eb="7">
      <t>カタ</t>
    </rPh>
    <rPh sb="20" eb="23">
      <t>シツガイキ</t>
    </rPh>
    <phoneticPr fontId="7"/>
  </si>
  <si>
    <r>
      <rPr>
        <sz val="9"/>
        <color rgb="FFFF0000"/>
        <rFont val="ＭＳ Ｐゴシック"/>
        <family val="3"/>
        <charset val="128"/>
      </rPr>
      <t>冷暖房切替型　ハイパワーマルチ</t>
    </r>
    <rPh sb="0" eb="3">
      <t>レイダンボウ</t>
    </rPh>
    <rPh sb="3" eb="5">
      <t>キリカエ</t>
    </rPh>
    <rPh sb="5" eb="6">
      <t>カタ</t>
    </rPh>
    <phoneticPr fontId="7"/>
  </si>
  <si>
    <r>
      <rPr>
        <sz val="9"/>
        <color theme="1"/>
        <rFont val="ＭＳ Ｐゴシック"/>
        <family val="3"/>
        <charset val="128"/>
      </rPr>
      <t>室外機計</t>
    </r>
    <rPh sb="0" eb="3">
      <t>シツガイキ</t>
    </rPh>
    <rPh sb="3" eb="4">
      <t>ケイ</t>
    </rPh>
    <phoneticPr fontId="5"/>
  </si>
  <si>
    <r>
      <rPr>
        <sz val="9"/>
        <color theme="1"/>
        <rFont val="ＭＳ Ｐゴシック"/>
        <family val="3"/>
        <charset val="128"/>
      </rPr>
      <t>室内機</t>
    </r>
    <rPh sb="0" eb="3">
      <t>シツナイキ</t>
    </rPh>
    <phoneticPr fontId="5"/>
  </si>
  <si>
    <r>
      <rPr>
        <sz val="9"/>
        <color rgb="FFFF0000"/>
        <rFont val="ＭＳ Ｐゴシック"/>
        <family val="3"/>
        <charset val="128"/>
      </rPr>
      <t>天井吊型室内機</t>
    </r>
    <rPh sb="0" eb="2">
      <t>テンジョウ</t>
    </rPh>
    <rPh sb="2" eb="3">
      <t>ツリ</t>
    </rPh>
    <rPh sb="3" eb="4">
      <t>カタ</t>
    </rPh>
    <rPh sb="4" eb="7">
      <t>シツナイキ</t>
    </rPh>
    <phoneticPr fontId="7"/>
  </si>
  <si>
    <r>
      <rPr>
        <sz val="9"/>
        <color theme="1"/>
        <rFont val="ＭＳ Ｐゴシック"/>
        <family val="3"/>
        <charset val="128"/>
      </rPr>
      <t>室内機計</t>
    </r>
    <rPh sb="0" eb="3">
      <t>シツナイキ</t>
    </rPh>
    <rPh sb="3" eb="4">
      <t>ケイ</t>
    </rPh>
    <phoneticPr fontId="5"/>
  </si>
  <si>
    <r>
      <rPr>
        <sz val="9"/>
        <color theme="1"/>
        <rFont val="ＭＳ Ｐゴシック"/>
        <family val="3"/>
        <charset val="128"/>
      </rPr>
      <t>その他</t>
    </r>
    <rPh sb="2" eb="3">
      <t>タ</t>
    </rPh>
    <phoneticPr fontId="5"/>
  </si>
  <si>
    <r>
      <rPr>
        <sz val="9"/>
        <color rgb="FFFF0000"/>
        <rFont val="ＭＳ Ｐゴシック"/>
        <family val="3"/>
        <charset val="128"/>
      </rPr>
      <t>その他電力を消費するものを記入してください。</t>
    </r>
    <rPh sb="2" eb="3">
      <t>タ</t>
    </rPh>
    <rPh sb="3" eb="5">
      <t>デンリョク</t>
    </rPh>
    <rPh sb="6" eb="8">
      <t>ショウヒ</t>
    </rPh>
    <rPh sb="13" eb="15">
      <t>キニュウ</t>
    </rPh>
    <phoneticPr fontId="7"/>
  </si>
  <si>
    <r>
      <rPr>
        <sz val="9"/>
        <color rgb="FFFF0000"/>
        <rFont val="ＭＳ Ｐゴシック"/>
        <family val="3"/>
        <charset val="128"/>
      </rPr>
      <t>ＬＰガス気化装置</t>
    </r>
    <rPh sb="4" eb="6">
      <t>キカ</t>
    </rPh>
    <rPh sb="6" eb="8">
      <t>ソウチ</t>
    </rPh>
    <phoneticPr fontId="7"/>
  </si>
  <si>
    <r>
      <rPr>
        <sz val="9"/>
        <color rgb="FFFF0000"/>
        <rFont val="ＭＳ Ｐゴシック"/>
        <family val="3"/>
        <charset val="128"/>
      </rPr>
      <t>屋外</t>
    </r>
    <rPh sb="0" eb="2">
      <t>オクガイ</t>
    </rPh>
    <phoneticPr fontId="7"/>
  </si>
  <si>
    <r>
      <rPr>
        <sz val="9"/>
        <color rgb="FFFF0000"/>
        <rFont val="ＭＳ Ｐゴシック"/>
        <family val="3"/>
        <charset val="128"/>
      </rPr>
      <t>　例）</t>
    </r>
    <r>
      <rPr>
        <sz val="9"/>
        <color rgb="FFFF0000"/>
        <rFont val="Times New Roman"/>
        <family val="1"/>
      </rPr>
      <t>LP</t>
    </r>
    <r>
      <rPr>
        <sz val="9"/>
        <color rgb="FFFF0000"/>
        <rFont val="ＭＳ Ｐゴシック"/>
        <family val="3"/>
        <charset val="128"/>
      </rPr>
      <t>ガスの気化装置</t>
    </r>
    <rPh sb="1" eb="2">
      <t>レイ</t>
    </rPh>
    <rPh sb="8" eb="10">
      <t>キカ</t>
    </rPh>
    <rPh sb="10" eb="12">
      <t>ソウチ</t>
    </rPh>
    <phoneticPr fontId="7"/>
  </si>
  <si>
    <r>
      <rPr>
        <sz val="9"/>
        <color rgb="FFFF0000"/>
        <rFont val="ＭＳ Ｐゴシック"/>
        <family val="3"/>
        <charset val="128"/>
      </rPr>
      <t>室外機散水装置</t>
    </r>
    <rPh sb="0" eb="3">
      <t>シツガイキ</t>
    </rPh>
    <rPh sb="3" eb="5">
      <t>サンスイ</t>
    </rPh>
    <rPh sb="5" eb="7">
      <t>ソウチ</t>
    </rPh>
    <phoneticPr fontId="7"/>
  </si>
  <si>
    <r>
      <rPr>
        <sz val="9"/>
        <color rgb="FFFF0000"/>
        <rFont val="ＭＳ Ｐゴシック"/>
        <family val="3"/>
        <charset val="128"/>
      </rPr>
      <t>　例）室外機散水設備</t>
    </r>
    <rPh sb="1" eb="2">
      <t>レイ</t>
    </rPh>
    <rPh sb="3" eb="6">
      <t>シツガイキ</t>
    </rPh>
    <rPh sb="6" eb="8">
      <t>サンスイ</t>
    </rPh>
    <rPh sb="8" eb="10">
      <t>セツビ</t>
    </rPh>
    <phoneticPr fontId="7"/>
  </si>
  <si>
    <r>
      <rPr>
        <sz val="9"/>
        <color theme="1"/>
        <rFont val="ＭＳ Ｐゴシック"/>
        <family val="3"/>
        <charset val="128"/>
      </rPr>
      <t>その他計</t>
    </r>
    <rPh sb="2" eb="3">
      <t>タ</t>
    </rPh>
    <rPh sb="3" eb="4">
      <t>ケイ</t>
    </rPh>
    <phoneticPr fontId="5"/>
  </si>
  <si>
    <r>
      <rPr>
        <sz val="9"/>
        <color theme="1"/>
        <rFont val="ＭＳ Ｐゴシック"/>
        <family val="3"/>
        <charset val="128"/>
      </rPr>
      <t>合計</t>
    </r>
    <rPh sb="0" eb="2">
      <t>ゴウケイ</t>
    </rPh>
    <phoneticPr fontId="5"/>
  </si>
  <si>
    <r>
      <rPr>
        <sz val="11"/>
        <rFont val="ＭＳ Ｐゴシック"/>
        <family val="3"/>
        <charset val="128"/>
      </rPr>
      <t>学校別　光熱水費算定表</t>
    </r>
    <rPh sb="0" eb="2">
      <t>ガッコウ</t>
    </rPh>
    <rPh sb="2" eb="3">
      <t>ベツ</t>
    </rPh>
    <rPh sb="4" eb="8">
      <t>コウネツミズヒ</t>
    </rPh>
    <rPh sb="8" eb="10">
      <t>サンテイ</t>
    </rPh>
    <rPh sb="10" eb="11">
      <t>ヒョウ</t>
    </rPh>
    <phoneticPr fontId="5"/>
  </si>
  <si>
    <r>
      <rPr>
        <sz val="10"/>
        <color theme="1"/>
        <rFont val="ＭＳ Ｐゴシック"/>
        <family val="3"/>
        <charset val="128"/>
      </rPr>
      <t>○</t>
    </r>
    <r>
      <rPr>
        <sz val="10"/>
        <color theme="1"/>
        <rFont val="Times New Roman"/>
        <family val="1"/>
      </rPr>
      <t>×</t>
    </r>
    <r>
      <rPr>
        <sz val="10"/>
        <color theme="1"/>
        <rFont val="ＭＳ Ｐゴシック"/>
        <family val="3"/>
        <charset val="128"/>
      </rPr>
      <t>小学校</t>
    </r>
    <phoneticPr fontId="3"/>
  </si>
  <si>
    <r>
      <rPr>
        <sz val="10"/>
        <color theme="1"/>
        <rFont val="ＭＳ Ｐゴシック"/>
        <family val="3"/>
        <charset val="128"/>
      </rPr>
      <t>ピーク時最大負荷</t>
    </r>
    <rPh sb="3" eb="4">
      <t>ジ</t>
    </rPh>
    <rPh sb="4" eb="6">
      <t>サイダイ</t>
    </rPh>
    <rPh sb="6" eb="8">
      <t>フカ</t>
    </rPh>
    <phoneticPr fontId="5"/>
  </si>
  <si>
    <r>
      <rPr>
        <sz val="10"/>
        <color theme="1"/>
        <rFont val="ＭＳ Ｐゴシック"/>
        <family val="3"/>
        <charset val="128"/>
      </rPr>
      <t>冷房</t>
    </r>
    <rPh sb="0" eb="2">
      <t>レイボウ</t>
    </rPh>
    <phoneticPr fontId="5"/>
  </si>
  <si>
    <r>
      <rPr>
        <sz val="10"/>
        <color theme="1"/>
        <rFont val="ＭＳ Ｐゴシック"/>
        <family val="3"/>
        <charset val="128"/>
      </rPr>
      <t>暖房</t>
    </r>
    <rPh sb="0" eb="2">
      <t>ダンボウ</t>
    </rPh>
    <phoneticPr fontId="5"/>
  </si>
  <si>
    <r>
      <rPr>
        <sz val="10"/>
        <rFont val="ＭＳ Ｐゴシック"/>
        <family val="3"/>
        <charset val="128"/>
      </rPr>
      <t>（光熱水費算出のための仮設定値）</t>
    </r>
    <rPh sb="1" eb="2">
      <t>ヒカリ</t>
    </rPh>
    <rPh sb="2" eb="4">
      <t>ネッスイ</t>
    </rPh>
    <rPh sb="4" eb="5">
      <t>ヒ</t>
    </rPh>
    <rPh sb="5" eb="7">
      <t>サンシュツ</t>
    </rPh>
    <rPh sb="11" eb="12">
      <t>カリ</t>
    </rPh>
    <rPh sb="12" eb="15">
      <t>セッテイチ</t>
    </rPh>
    <phoneticPr fontId="5"/>
  </si>
  <si>
    <r>
      <rPr>
        <sz val="10"/>
        <color theme="1"/>
        <rFont val="ＭＳ Ｐゴシック"/>
        <family val="3"/>
        <charset val="128"/>
      </rPr>
      <t>月別エネルギー消費量の算定</t>
    </r>
    <rPh sb="0" eb="2">
      <t>ツキベツ</t>
    </rPh>
    <rPh sb="7" eb="10">
      <t>ショウヒリョウ</t>
    </rPh>
    <rPh sb="11" eb="13">
      <t>サンテイ</t>
    </rPh>
    <phoneticPr fontId="5"/>
  </si>
  <si>
    <r>
      <rPr>
        <sz val="9"/>
        <color theme="1"/>
        <rFont val="ＭＳ Ｐゴシック"/>
        <family val="3"/>
        <charset val="128"/>
      </rPr>
      <t>冷房期間</t>
    </r>
    <rPh sb="0" eb="2">
      <t>レイボウ</t>
    </rPh>
    <rPh sb="2" eb="3">
      <t>キ</t>
    </rPh>
    <rPh sb="3" eb="4">
      <t>カン</t>
    </rPh>
    <phoneticPr fontId="5"/>
  </si>
  <si>
    <r>
      <rPr>
        <sz val="9"/>
        <color theme="1"/>
        <rFont val="ＭＳ Ｐゴシック"/>
        <family val="3"/>
        <charset val="128"/>
      </rPr>
      <t>非空調期間</t>
    </r>
    <rPh sb="0" eb="1">
      <t>ヒ</t>
    </rPh>
    <rPh sb="1" eb="3">
      <t>クウチョウ</t>
    </rPh>
    <rPh sb="3" eb="4">
      <t>キ</t>
    </rPh>
    <rPh sb="4" eb="5">
      <t>カン</t>
    </rPh>
    <phoneticPr fontId="5"/>
  </si>
  <si>
    <r>
      <rPr>
        <sz val="9"/>
        <color theme="1"/>
        <rFont val="ＭＳ Ｐゴシック"/>
        <family val="3"/>
        <charset val="128"/>
      </rPr>
      <t>暖房期間</t>
    </r>
    <rPh sb="0" eb="2">
      <t>ダンボウ</t>
    </rPh>
    <rPh sb="2" eb="4">
      <t>キカン</t>
    </rPh>
    <phoneticPr fontId="5"/>
  </si>
  <si>
    <r>
      <t>6</t>
    </r>
    <r>
      <rPr>
        <sz val="9"/>
        <color theme="1"/>
        <rFont val="ＭＳ Ｐゴシック"/>
        <family val="3"/>
        <charset val="128"/>
      </rPr>
      <t>月</t>
    </r>
    <rPh sb="1" eb="2">
      <t>ガツ</t>
    </rPh>
    <phoneticPr fontId="5"/>
  </si>
  <si>
    <r>
      <t>7</t>
    </r>
    <r>
      <rPr>
        <sz val="9"/>
        <color theme="1"/>
        <rFont val="ＭＳ Ｐゴシック"/>
        <family val="3"/>
        <charset val="128"/>
      </rPr>
      <t>月</t>
    </r>
    <rPh sb="1" eb="2">
      <t>ガツ</t>
    </rPh>
    <phoneticPr fontId="5"/>
  </si>
  <si>
    <r>
      <t>8</t>
    </r>
    <r>
      <rPr>
        <sz val="9"/>
        <color theme="1"/>
        <rFont val="ＭＳ Ｐゴシック"/>
        <family val="3"/>
        <charset val="128"/>
      </rPr>
      <t>月</t>
    </r>
  </si>
  <si>
    <r>
      <t>9</t>
    </r>
    <r>
      <rPr>
        <sz val="9"/>
        <color theme="1"/>
        <rFont val="ＭＳ Ｐゴシック"/>
        <family val="3"/>
        <charset val="128"/>
      </rPr>
      <t>月</t>
    </r>
  </si>
  <si>
    <r>
      <t>10</t>
    </r>
    <r>
      <rPr>
        <sz val="9"/>
        <color theme="1"/>
        <rFont val="ＭＳ Ｐゴシック"/>
        <family val="3"/>
        <charset val="128"/>
      </rPr>
      <t>月</t>
    </r>
  </si>
  <si>
    <r>
      <t>11</t>
    </r>
    <r>
      <rPr>
        <sz val="9"/>
        <color theme="1"/>
        <rFont val="ＭＳ Ｐゴシック"/>
        <family val="3"/>
        <charset val="128"/>
      </rPr>
      <t>月</t>
    </r>
  </si>
  <si>
    <r>
      <t>12</t>
    </r>
    <r>
      <rPr>
        <sz val="9"/>
        <color theme="1"/>
        <rFont val="ＭＳ Ｐゴシック"/>
        <family val="3"/>
        <charset val="128"/>
      </rPr>
      <t>月</t>
    </r>
  </si>
  <si>
    <r>
      <t>1</t>
    </r>
    <r>
      <rPr>
        <sz val="9"/>
        <color theme="1"/>
        <rFont val="ＭＳ Ｐゴシック"/>
        <family val="3"/>
        <charset val="128"/>
      </rPr>
      <t>月</t>
    </r>
  </si>
  <si>
    <r>
      <t>2</t>
    </r>
    <r>
      <rPr>
        <sz val="9"/>
        <color theme="1"/>
        <rFont val="ＭＳ Ｐゴシック"/>
        <family val="3"/>
        <charset val="128"/>
      </rPr>
      <t>月</t>
    </r>
  </si>
  <si>
    <r>
      <t>3</t>
    </r>
    <r>
      <rPr>
        <sz val="9"/>
        <color theme="1"/>
        <rFont val="ＭＳ Ｐゴシック"/>
        <family val="3"/>
        <charset val="128"/>
      </rPr>
      <t>月</t>
    </r>
  </si>
  <si>
    <r>
      <t>4</t>
    </r>
    <r>
      <rPr>
        <sz val="9"/>
        <color theme="1"/>
        <rFont val="ＭＳ Ｐゴシック"/>
        <family val="3"/>
        <charset val="128"/>
      </rPr>
      <t>月</t>
    </r>
  </si>
  <si>
    <r>
      <t>5</t>
    </r>
    <r>
      <rPr>
        <sz val="9"/>
        <color theme="1"/>
        <rFont val="ＭＳ Ｐゴシック"/>
        <family val="3"/>
        <charset val="128"/>
      </rPr>
      <t>月</t>
    </r>
  </si>
  <si>
    <r>
      <rPr>
        <sz val="9"/>
        <color theme="1"/>
        <rFont val="ＭＳ Ｐゴシック"/>
        <family val="3"/>
        <charset val="128"/>
      </rPr>
      <t>運転日数（日</t>
    </r>
    <r>
      <rPr>
        <sz val="9"/>
        <color theme="1"/>
        <rFont val="Times New Roman"/>
        <family val="1"/>
      </rPr>
      <t>/</t>
    </r>
    <r>
      <rPr>
        <sz val="9"/>
        <color theme="1"/>
        <rFont val="ＭＳ Ｐゴシック"/>
        <family val="3"/>
        <charset val="128"/>
      </rPr>
      <t>月）</t>
    </r>
    <rPh sb="5" eb="6">
      <t>ニチ</t>
    </rPh>
    <rPh sb="7" eb="8">
      <t>ゲツ</t>
    </rPh>
    <phoneticPr fontId="3"/>
  </si>
  <si>
    <r>
      <rPr>
        <sz val="9"/>
        <color theme="1"/>
        <rFont val="ＭＳ Ｐゴシック"/>
        <family val="3"/>
        <charset val="128"/>
      </rPr>
      <t>－</t>
    </r>
    <phoneticPr fontId="3"/>
  </si>
  <si>
    <r>
      <rPr>
        <sz val="9"/>
        <color theme="1"/>
        <rFont val="ＭＳ Ｐゴシック"/>
        <family val="3"/>
        <charset val="128"/>
      </rPr>
      <t>夏季</t>
    </r>
    <rPh sb="0" eb="2">
      <t>カキ</t>
    </rPh>
    <phoneticPr fontId="5"/>
  </si>
  <si>
    <r>
      <rPr>
        <sz val="9"/>
        <color theme="1"/>
        <rFont val="ＭＳ Ｐゴシック"/>
        <family val="3"/>
        <charset val="128"/>
      </rPr>
      <t>－</t>
    </r>
    <phoneticPr fontId="5"/>
  </si>
  <si>
    <r>
      <rPr>
        <sz val="9"/>
        <color theme="1"/>
        <rFont val="ＭＳ Ｐゴシック"/>
        <family val="3"/>
        <charset val="128"/>
      </rPr>
      <t>－</t>
    </r>
  </si>
  <si>
    <r>
      <rPr>
        <sz val="9"/>
        <color theme="1"/>
        <rFont val="ＭＳ Ｐゴシック"/>
        <family val="3"/>
        <charset val="128"/>
      </rPr>
      <t>その他季</t>
    </r>
    <rPh sb="2" eb="3">
      <t>タ</t>
    </rPh>
    <rPh sb="3" eb="4">
      <t>キ</t>
    </rPh>
    <phoneticPr fontId="5"/>
  </si>
  <si>
    <r>
      <rPr>
        <sz val="9"/>
        <rFont val="ＭＳ Ｐゴシック"/>
        <family val="3"/>
        <charset val="128"/>
      </rPr>
      <t>月別負荷率（％）</t>
    </r>
    <rPh sb="0" eb="2">
      <t>ツキベツ</t>
    </rPh>
    <rPh sb="2" eb="4">
      <t>フカ</t>
    </rPh>
    <rPh sb="4" eb="5">
      <t>リツ</t>
    </rPh>
    <phoneticPr fontId="5"/>
  </si>
  <si>
    <r>
      <rPr>
        <sz val="9"/>
        <color theme="1"/>
        <rFont val="ＭＳ Ｐゴシック"/>
        <family val="3"/>
        <charset val="128"/>
      </rPr>
      <t>全負荷相当運転時間（</t>
    </r>
    <r>
      <rPr>
        <sz val="9"/>
        <color theme="1"/>
        <rFont val="Times New Roman"/>
        <family val="1"/>
      </rPr>
      <t>h</t>
    </r>
    <r>
      <rPr>
        <sz val="9"/>
        <color theme="1"/>
        <rFont val="ＭＳ Ｐゴシック"/>
        <family val="3"/>
        <charset val="128"/>
      </rPr>
      <t>）</t>
    </r>
    <rPh sb="0" eb="1">
      <t>ゼン</t>
    </rPh>
    <rPh sb="1" eb="3">
      <t>フカ</t>
    </rPh>
    <rPh sb="3" eb="5">
      <t>ソウトウ</t>
    </rPh>
    <rPh sb="5" eb="7">
      <t>ウンテン</t>
    </rPh>
    <rPh sb="7" eb="9">
      <t>ジカン</t>
    </rPh>
    <phoneticPr fontId="5"/>
  </si>
  <si>
    <r>
      <rPr>
        <sz val="9"/>
        <color theme="1"/>
        <rFont val="ＭＳ Ｐゴシック"/>
        <family val="3"/>
        <charset val="128"/>
      </rPr>
      <t>月別待機時間（</t>
    </r>
    <r>
      <rPr>
        <sz val="9"/>
        <color theme="1"/>
        <rFont val="Times New Roman"/>
        <family val="1"/>
      </rPr>
      <t>h</t>
    </r>
    <r>
      <rPr>
        <sz val="9"/>
        <color theme="1"/>
        <rFont val="ＭＳ Ｐゴシック"/>
        <family val="3"/>
        <charset val="128"/>
      </rPr>
      <t>）</t>
    </r>
    <rPh sb="0" eb="2">
      <t>ツキベツ</t>
    </rPh>
    <rPh sb="2" eb="4">
      <t>タイキ</t>
    </rPh>
    <rPh sb="4" eb="6">
      <t>ジカン</t>
    </rPh>
    <phoneticPr fontId="5"/>
  </si>
  <si>
    <r>
      <rPr>
        <sz val="9"/>
        <color theme="1"/>
        <rFont val="ＭＳ Ｐゴシック"/>
        <family val="3"/>
        <charset val="128"/>
      </rPr>
      <t>室外機消費電力量（</t>
    </r>
    <r>
      <rPr>
        <sz val="9"/>
        <color theme="1"/>
        <rFont val="Times New Roman"/>
        <family val="1"/>
      </rPr>
      <t>kWh</t>
    </r>
    <r>
      <rPr>
        <sz val="9"/>
        <color theme="1"/>
        <rFont val="ＭＳ Ｐゴシック"/>
        <family val="3"/>
        <charset val="128"/>
      </rPr>
      <t>）</t>
    </r>
    <rPh sb="0" eb="3">
      <t>シツガイキ</t>
    </rPh>
    <rPh sb="3" eb="5">
      <t>ショウヒ</t>
    </rPh>
    <rPh sb="5" eb="7">
      <t>デンリョク</t>
    </rPh>
    <rPh sb="7" eb="8">
      <t>リョウ</t>
    </rPh>
    <phoneticPr fontId="5"/>
  </si>
  <si>
    <r>
      <rPr>
        <sz val="9"/>
        <color theme="1"/>
        <rFont val="ＭＳ Ｐゴシック"/>
        <family val="3"/>
        <charset val="128"/>
      </rPr>
      <t>室内機消費電力量（</t>
    </r>
    <r>
      <rPr>
        <sz val="9"/>
        <color theme="1"/>
        <rFont val="Times New Roman"/>
        <family val="1"/>
      </rPr>
      <t>kWh</t>
    </r>
    <r>
      <rPr>
        <sz val="9"/>
        <color theme="1"/>
        <rFont val="ＭＳ Ｐゴシック"/>
        <family val="3"/>
        <charset val="128"/>
      </rPr>
      <t>）</t>
    </r>
    <rPh sb="0" eb="3">
      <t>シツナイキ</t>
    </rPh>
    <rPh sb="3" eb="5">
      <t>ショウヒ</t>
    </rPh>
    <rPh sb="5" eb="7">
      <t>デンリョク</t>
    </rPh>
    <rPh sb="7" eb="8">
      <t>リョウ</t>
    </rPh>
    <phoneticPr fontId="5"/>
  </si>
  <si>
    <r>
      <rPr>
        <sz val="9"/>
        <color theme="1"/>
        <rFont val="ＭＳ Ｐゴシック"/>
        <family val="3"/>
        <charset val="128"/>
      </rPr>
      <t>蓄熱時消費電力量（</t>
    </r>
    <r>
      <rPr>
        <sz val="9"/>
        <color theme="1"/>
        <rFont val="Times New Roman"/>
        <family val="1"/>
      </rPr>
      <t>kWh</t>
    </r>
    <r>
      <rPr>
        <sz val="9"/>
        <color theme="1"/>
        <rFont val="ＭＳ Ｐゴシック"/>
        <family val="3"/>
        <charset val="128"/>
      </rPr>
      <t>）</t>
    </r>
    <rPh sb="0" eb="1">
      <t>チク</t>
    </rPh>
    <rPh sb="1" eb="2">
      <t>ネツ</t>
    </rPh>
    <rPh sb="2" eb="3">
      <t>ジ</t>
    </rPh>
    <rPh sb="3" eb="5">
      <t>ショウヒ</t>
    </rPh>
    <rPh sb="5" eb="7">
      <t>デンリョク</t>
    </rPh>
    <rPh sb="7" eb="8">
      <t>リョウ</t>
    </rPh>
    <phoneticPr fontId="5"/>
  </si>
  <si>
    <r>
      <rPr>
        <sz val="9"/>
        <color theme="1"/>
        <rFont val="ＭＳ Ｐゴシック"/>
        <family val="3"/>
        <charset val="128"/>
      </rPr>
      <t>その他消費電力量（</t>
    </r>
    <r>
      <rPr>
        <sz val="9"/>
        <color theme="1"/>
        <rFont val="Times New Roman"/>
        <family val="1"/>
      </rPr>
      <t>kWh</t>
    </r>
    <r>
      <rPr>
        <sz val="9"/>
        <color theme="1"/>
        <rFont val="ＭＳ Ｐゴシック"/>
        <family val="3"/>
        <charset val="128"/>
      </rPr>
      <t>）</t>
    </r>
    <rPh sb="2" eb="3">
      <t>タ</t>
    </rPh>
    <rPh sb="3" eb="5">
      <t>ショウヒ</t>
    </rPh>
    <rPh sb="5" eb="7">
      <t>デンリョク</t>
    </rPh>
    <rPh sb="7" eb="8">
      <t>リョウ</t>
    </rPh>
    <phoneticPr fontId="5"/>
  </si>
  <si>
    <r>
      <rPr>
        <sz val="9"/>
        <color theme="1"/>
        <rFont val="ＭＳ Ｐゴシック"/>
        <family val="3"/>
        <charset val="128"/>
      </rPr>
      <t>冬期</t>
    </r>
    <rPh sb="0" eb="2">
      <t>トウキ</t>
    </rPh>
    <phoneticPr fontId="5"/>
  </si>
  <si>
    <r>
      <rPr>
        <sz val="9"/>
        <rFont val="ＭＳ Ｐゴシック"/>
        <family val="3"/>
        <charset val="128"/>
      </rPr>
      <t>蓄熱槽や室外機散水設備への補給水量等を入力して下さい。</t>
    </r>
    <rPh sb="0" eb="1">
      <t>チク</t>
    </rPh>
    <rPh sb="1" eb="2">
      <t>ネツ</t>
    </rPh>
    <rPh sb="2" eb="3">
      <t>ソウ</t>
    </rPh>
    <rPh sb="4" eb="7">
      <t>シツガイキ</t>
    </rPh>
    <rPh sb="7" eb="9">
      <t>サンスイ</t>
    </rPh>
    <rPh sb="9" eb="11">
      <t>セツビ</t>
    </rPh>
    <rPh sb="13" eb="15">
      <t>ホキュウ</t>
    </rPh>
    <rPh sb="15" eb="17">
      <t>スイリョウ</t>
    </rPh>
    <rPh sb="17" eb="18">
      <t>トウ</t>
    </rPh>
    <rPh sb="19" eb="21">
      <t>ニュウリョク</t>
    </rPh>
    <rPh sb="23" eb="24">
      <t>クダ</t>
    </rPh>
    <phoneticPr fontId="5"/>
  </si>
  <si>
    <r>
      <rPr>
        <sz val="10"/>
        <color theme="1"/>
        <rFont val="ＭＳ Ｐゴシック"/>
        <family val="3"/>
        <charset val="128"/>
      </rPr>
      <t>年間光熱水費の算定</t>
    </r>
    <rPh sb="0" eb="2">
      <t>ネンカン</t>
    </rPh>
    <rPh sb="2" eb="4">
      <t>コウネツ</t>
    </rPh>
    <rPh sb="4" eb="5">
      <t>ミズ</t>
    </rPh>
    <rPh sb="5" eb="6">
      <t>ヒ</t>
    </rPh>
    <rPh sb="7" eb="9">
      <t>サンテイ</t>
    </rPh>
    <phoneticPr fontId="5"/>
  </si>
  <si>
    <r>
      <rPr>
        <sz val="10"/>
        <rFont val="ＭＳ Ｐゴシック"/>
        <family val="3"/>
        <charset val="128"/>
      </rPr>
      <t>年間</t>
    </r>
    <r>
      <rPr>
        <sz val="10"/>
        <rFont val="Times New Roman"/>
        <family val="1"/>
      </rPr>
      <t>CO2</t>
    </r>
    <r>
      <rPr>
        <sz val="10"/>
        <rFont val="ＭＳ Ｐゴシック"/>
        <family val="3"/>
        <charset val="128"/>
      </rPr>
      <t>排出量の算定（参考）</t>
    </r>
    <rPh sb="0" eb="2">
      <t>ネンカン</t>
    </rPh>
    <rPh sb="5" eb="7">
      <t>ハイシュツ</t>
    </rPh>
    <rPh sb="7" eb="8">
      <t>リョウ</t>
    </rPh>
    <rPh sb="9" eb="11">
      <t>サンテイ</t>
    </rPh>
    <rPh sb="12" eb="14">
      <t>サンコウ</t>
    </rPh>
    <phoneticPr fontId="5"/>
  </si>
  <si>
    <r>
      <rPr>
        <sz val="9"/>
        <color theme="1"/>
        <rFont val="ＭＳ Ｐゴシック"/>
        <family val="3"/>
        <charset val="128"/>
      </rPr>
      <t>費目</t>
    </r>
    <rPh sb="0" eb="2">
      <t>ヒモク</t>
    </rPh>
    <phoneticPr fontId="5"/>
  </si>
  <si>
    <r>
      <rPr>
        <sz val="9"/>
        <color theme="1"/>
        <rFont val="ＭＳ Ｐゴシック"/>
        <family val="3"/>
        <charset val="128"/>
      </rPr>
      <t>種別</t>
    </r>
    <rPh sb="0" eb="2">
      <t>シュベツ</t>
    </rPh>
    <phoneticPr fontId="5"/>
  </si>
  <si>
    <r>
      <rPr>
        <sz val="9"/>
        <color theme="1"/>
        <rFont val="ＭＳ Ｐゴシック"/>
        <family val="3"/>
        <charset val="128"/>
      </rPr>
      <t>区分</t>
    </r>
    <rPh sb="0" eb="2">
      <t>クブン</t>
    </rPh>
    <phoneticPr fontId="5"/>
  </si>
  <si>
    <r>
      <rPr>
        <sz val="9"/>
        <color theme="1"/>
        <rFont val="ＭＳ Ｐゴシック"/>
        <family val="3"/>
        <charset val="128"/>
      </rPr>
      <t>算出根拠</t>
    </r>
    <rPh sb="0" eb="2">
      <t>サンシュツ</t>
    </rPh>
    <rPh sb="2" eb="4">
      <t>コンキョ</t>
    </rPh>
    <phoneticPr fontId="5"/>
  </si>
  <si>
    <r>
      <rPr>
        <sz val="9"/>
        <color theme="1"/>
        <rFont val="ＭＳ Ｐゴシック"/>
        <family val="3"/>
        <charset val="128"/>
      </rPr>
      <t>金額（円</t>
    </r>
    <r>
      <rPr>
        <sz val="9"/>
        <color theme="1"/>
        <rFont val="Times New Roman"/>
        <family val="1"/>
      </rPr>
      <t>/</t>
    </r>
    <r>
      <rPr>
        <sz val="9"/>
        <color theme="1"/>
        <rFont val="ＭＳ Ｐゴシック"/>
        <family val="3"/>
        <charset val="128"/>
      </rPr>
      <t>年）</t>
    </r>
    <rPh sb="0" eb="2">
      <t>キンガク</t>
    </rPh>
    <rPh sb="3" eb="4">
      <t>エン</t>
    </rPh>
    <rPh sb="5" eb="6">
      <t>ネン</t>
    </rPh>
    <phoneticPr fontId="5"/>
  </si>
  <si>
    <r>
      <t>CO2</t>
    </r>
    <r>
      <rPr>
        <sz val="9"/>
        <rFont val="ＭＳ Ｐゴシック"/>
        <family val="3"/>
        <charset val="128"/>
      </rPr>
      <t>排出係数</t>
    </r>
    <rPh sb="3" eb="5">
      <t>ハイシュツ</t>
    </rPh>
    <rPh sb="5" eb="7">
      <t>ケイスウ</t>
    </rPh>
    <phoneticPr fontId="5"/>
  </si>
  <si>
    <r>
      <t>CO2</t>
    </r>
    <r>
      <rPr>
        <sz val="9"/>
        <rFont val="ＭＳ Ｐゴシック"/>
        <family val="3"/>
        <charset val="128"/>
      </rPr>
      <t>排出量</t>
    </r>
    <rPh sb="3" eb="5">
      <t>ハイシュツ</t>
    </rPh>
    <rPh sb="5" eb="6">
      <t>リョウ</t>
    </rPh>
    <phoneticPr fontId="5"/>
  </si>
  <si>
    <r>
      <rPr>
        <sz val="9"/>
        <rFont val="ＭＳ Ｐゴシック"/>
        <family val="3"/>
        <charset val="128"/>
      </rPr>
      <t>電力料金</t>
    </r>
    <rPh sb="0" eb="2">
      <t>デンリョク</t>
    </rPh>
    <rPh sb="2" eb="4">
      <t>リョウキン</t>
    </rPh>
    <phoneticPr fontId="5"/>
  </si>
  <si>
    <r>
      <rPr>
        <sz val="9"/>
        <rFont val="ＭＳ Ｐゴシック"/>
        <family val="3"/>
        <charset val="128"/>
      </rPr>
      <t>基本料金</t>
    </r>
    <rPh sb="0" eb="2">
      <t>キホン</t>
    </rPh>
    <rPh sb="2" eb="4">
      <t>リョウキン</t>
    </rPh>
    <phoneticPr fontId="5"/>
  </si>
  <si>
    <r>
      <rPr>
        <sz val="9"/>
        <rFont val="ＭＳ Ｐゴシック"/>
        <family val="3"/>
        <charset val="128"/>
      </rPr>
      <t>円</t>
    </r>
    <r>
      <rPr>
        <sz val="9"/>
        <rFont val="Times New Roman"/>
        <family val="1"/>
      </rPr>
      <t>/kW</t>
    </r>
    <r>
      <rPr>
        <sz val="9"/>
        <rFont val="ＭＳ Ｐゴシック"/>
        <family val="3"/>
        <charset val="128"/>
      </rPr>
      <t>･月</t>
    </r>
    <r>
      <rPr>
        <sz val="9"/>
        <rFont val="Times New Roman"/>
        <family val="1"/>
      </rPr>
      <t>×</t>
    </r>
    <rPh sb="0" eb="1">
      <t>エン</t>
    </rPh>
    <rPh sb="5" eb="6">
      <t>ツキ</t>
    </rPh>
    <phoneticPr fontId="5"/>
  </si>
  <si>
    <t>kW×</t>
    <phoneticPr fontId="5"/>
  </si>
  <si>
    <r>
      <rPr>
        <sz val="9"/>
        <rFont val="ＭＳ Ｐゴシック"/>
        <family val="3"/>
        <charset val="128"/>
      </rPr>
      <t>ヶ月</t>
    </r>
    <r>
      <rPr>
        <sz val="9"/>
        <rFont val="Times New Roman"/>
        <family val="1"/>
      </rPr>
      <t>×</t>
    </r>
    <rPh sb="1" eb="2">
      <t>ゲツ</t>
    </rPh>
    <phoneticPr fontId="5"/>
  </si>
  <si>
    <r>
      <rPr>
        <sz val="9"/>
        <rFont val="ＭＳ Ｐゴシック"/>
        <family val="3"/>
        <charset val="128"/>
      </rPr>
      <t>（力率割引）</t>
    </r>
    <rPh sb="1" eb="2">
      <t>リキ</t>
    </rPh>
    <rPh sb="2" eb="3">
      <t>リツ</t>
    </rPh>
    <rPh sb="3" eb="5">
      <t>ワリビキ</t>
    </rPh>
    <phoneticPr fontId="5"/>
  </si>
  <si>
    <t>kg-CO2/kWh</t>
    <phoneticPr fontId="5"/>
  </si>
  <si>
    <r>
      <t>t-CO2/</t>
    </r>
    <r>
      <rPr>
        <sz val="9"/>
        <rFont val="ＭＳ Ｐゴシック"/>
        <family val="3"/>
        <charset val="128"/>
      </rPr>
      <t>年</t>
    </r>
    <rPh sb="6" eb="7">
      <t>ネン</t>
    </rPh>
    <phoneticPr fontId="5"/>
  </si>
  <si>
    <r>
      <rPr>
        <sz val="9"/>
        <rFont val="ＭＳ Ｐゴシック"/>
        <family val="3"/>
        <charset val="128"/>
      </rPr>
      <t>従量料金</t>
    </r>
    <rPh sb="0" eb="2">
      <t>ジュウリョウ</t>
    </rPh>
    <rPh sb="2" eb="4">
      <t>リョウキン</t>
    </rPh>
    <phoneticPr fontId="5"/>
  </si>
  <si>
    <r>
      <rPr>
        <sz val="9"/>
        <rFont val="ＭＳ Ｐゴシック"/>
        <family val="3"/>
        <charset val="128"/>
      </rPr>
      <t>冷房期間</t>
    </r>
    <rPh sb="0" eb="2">
      <t>レイボウ</t>
    </rPh>
    <rPh sb="2" eb="4">
      <t>キカン</t>
    </rPh>
    <phoneticPr fontId="5"/>
  </si>
  <si>
    <r>
      <rPr>
        <sz val="9"/>
        <rFont val="ＭＳ Ｐゴシック"/>
        <family val="3"/>
        <charset val="128"/>
      </rPr>
      <t>夏季</t>
    </r>
    <rPh sb="0" eb="2">
      <t>カキ</t>
    </rPh>
    <phoneticPr fontId="5"/>
  </si>
  <si>
    <r>
      <rPr>
        <sz val="9"/>
        <rFont val="ＭＳ Ｐゴシック"/>
        <family val="3"/>
        <charset val="128"/>
      </rPr>
      <t>（</t>
    </r>
    <phoneticPr fontId="3"/>
  </si>
  <si>
    <r>
      <rPr>
        <sz val="8"/>
        <color theme="1"/>
        <rFont val="ＭＳ Ｐゴシック"/>
        <family val="3"/>
        <charset val="128"/>
      </rPr>
      <t>＋</t>
    </r>
    <phoneticPr fontId="3"/>
  </si>
  <si>
    <r>
      <rPr>
        <sz val="10"/>
        <color theme="1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</si>
  <si>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円</t>
    </r>
    <r>
      <rPr>
        <sz val="9"/>
        <rFont val="Times New Roman"/>
        <family val="1"/>
      </rPr>
      <t>/kWh</t>
    </r>
    <r>
      <rPr>
        <sz val="9"/>
        <rFont val="ＭＳ Ｐゴシック"/>
        <family val="3"/>
        <charset val="128"/>
      </rPr>
      <t>（昼間）</t>
    </r>
    <r>
      <rPr>
        <sz val="9"/>
        <rFont val="Times New Roman"/>
        <family val="1"/>
      </rPr>
      <t>×</t>
    </r>
    <rPh sb="0" eb="1">
      <t>エン</t>
    </rPh>
    <rPh sb="6" eb="8">
      <t>チュウカン</t>
    </rPh>
    <phoneticPr fontId="5"/>
  </si>
  <si>
    <t>kWh</t>
    <phoneticPr fontId="5"/>
  </si>
  <si>
    <r>
      <rPr>
        <sz val="9"/>
        <rFont val="ＭＳ Ｐゴシック"/>
        <family val="3"/>
        <charset val="128"/>
      </rPr>
      <t>その他季</t>
    </r>
    <rPh sb="2" eb="3">
      <t>タ</t>
    </rPh>
    <rPh sb="3" eb="4">
      <t>キ</t>
    </rPh>
    <phoneticPr fontId="5"/>
  </si>
  <si>
    <r>
      <rPr>
        <sz val="9"/>
        <rFont val="ＭＳ Ｐゴシック"/>
        <family val="3"/>
        <charset val="128"/>
      </rPr>
      <t>暖房期間</t>
    </r>
    <rPh sb="0" eb="2">
      <t>ダンボウ</t>
    </rPh>
    <rPh sb="2" eb="4">
      <t>キカン</t>
    </rPh>
    <phoneticPr fontId="5"/>
  </si>
  <si>
    <r>
      <rPr>
        <sz val="9"/>
        <rFont val="ＭＳ Ｐゴシック"/>
        <family val="3"/>
        <charset val="128"/>
      </rPr>
      <t>非空調期間</t>
    </r>
    <rPh sb="0" eb="1">
      <t>ヒ</t>
    </rPh>
    <rPh sb="1" eb="3">
      <t>クウチョウ</t>
    </rPh>
    <rPh sb="3" eb="4">
      <t>キ</t>
    </rPh>
    <rPh sb="4" eb="5">
      <t>カン</t>
    </rPh>
    <phoneticPr fontId="5"/>
  </si>
  <si>
    <r>
      <rPr>
        <sz val="8"/>
        <rFont val="ＭＳ Ｐゴシック"/>
        <family val="3"/>
        <charset val="128"/>
      </rPr>
      <t>電力用料金</t>
    </r>
    <rPh sb="0" eb="3">
      <t>デンリョクヨウ</t>
    </rPh>
    <rPh sb="3" eb="5">
      <t>リョウキン</t>
    </rPh>
    <phoneticPr fontId="5"/>
  </si>
  <si>
    <r>
      <rPr>
        <sz val="8"/>
        <rFont val="ＭＳ Ｐゴシック"/>
        <family val="3"/>
        <charset val="128"/>
      </rPr>
      <t>燃料費調整単価</t>
    </r>
    <rPh sb="0" eb="2">
      <t>ネンリョウ</t>
    </rPh>
    <rPh sb="3" eb="5">
      <t>チョウセイ</t>
    </rPh>
    <rPh sb="5" eb="7">
      <t>タンカ</t>
    </rPh>
    <phoneticPr fontId="5"/>
  </si>
  <si>
    <r>
      <rPr>
        <sz val="8"/>
        <rFont val="ＭＳ Ｐゴシック"/>
        <family val="3"/>
        <charset val="128"/>
      </rPr>
      <t>再エネ発電促進賦課金</t>
    </r>
    <rPh sb="0" eb="1">
      <t>サイ</t>
    </rPh>
    <rPh sb="3" eb="5">
      <t>ハツデン</t>
    </rPh>
    <rPh sb="5" eb="7">
      <t>ソクシン</t>
    </rPh>
    <rPh sb="7" eb="10">
      <t>フカキン</t>
    </rPh>
    <phoneticPr fontId="5"/>
  </si>
  <si>
    <r>
      <rPr>
        <sz val="9"/>
        <rFont val="ＭＳ Ｐゴシック"/>
        <family val="3"/>
        <charset val="128"/>
      </rPr>
      <t>小計</t>
    </r>
    <rPh sb="0" eb="2">
      <t>ショウケイ</t>
    </rPh>
    <phoneticPr fontId="5"/>
  </si>
  <si>
    <r>
      <t>kWh/</t>
    </r>
    <r>
      <rPr>
        <sz val="9"/>
        <rFont val="ＭＳ Ｐゴシック"/>
        <family val="3"/>
        <charset val="128"/>
      </rPr>
      <t>年</t>
    </r>
    <rPh sb="4" eb="5">
      <t>ネン</t>
    </rPh>
    <phoneticPr fontId="5"/>
  </si>
  <si>
    <r>
      <rPr>
        <sz val="9"/>
        <rFont val="ＭＳ Ｐゴシック"/>
        <family val="3"/>
        <charset val="128"/>
      </rPr>
      <t>低圧電力</t>
    </r>
    <rPh sb="0" eb="2">
      <t>テイアツ</t>
    </rPh>
    <rPh sb="2" eb="4">
      <t>デンリョク</t>
    </rPh>
    <phoneticPr fontId="5"/>
  </si>
  <si>
    <r>
      <rPr>
        <sz val="9"/>
        <rFont val="ＭＳ Ｐゴシック"/>
        <family val="3"/>
        <charset val="128"/>
      </rPr>
      <t>ガス料金</t>
    </r>
    <rPh sb="2" eb="4">
      <t>リョウキン</t>
    </rPh>
    <phoneticPr fontId="5"/>
  </si>
  <si>
    <r>
      <rPr>
        <sz val="9"/>
        <rFont val="ＭＳ Ｐゴシック"/>
        <family val="3"/>
        <charset val="128"/>
      </rPr>
      <t>都市ガス
（</t>
    </r>
    <r>
      <rPr>
        <sz val="9"/>
        <rFont val="Times New Roman"/>
        <family val="1"/>
      </rPr>
      <t>13A</t>
    </r>
    <r>
      <rPr>
        <sz val="9"/>
        <rFont val="ＭＳ Ｐゴシック"/>
        <family val="3"/>
        <charset val="128"/>
      </rPr>
      <t>）</t>
    </r>
    <rPh sb="0" eb="2">
      <t>トシ</t>
    </rPh>
    <phoneticPr fontId="5"/>
  </si>
  <si>
    <r>
      <rPr>
        <sz val="9"/>
        <rFont val="ＭＳ Ｐゴシック"/>
        <family val="3"/>
        <charset val="128"/>
      </rPr>
      <t>円</t>
    </r>
    <r>
      <rPr>
        <sz val="9"/>
        <rFont val="Times New Roman"/>
        <family val="1"/>
      </rPr>
      <t>/</t>
    </r>
    <r>
      <rPr>
        <sz val="9"/>
        <rFont val="ＭＳ Ｐゴシック"/>
        <family val="3"/>
        <charset val="128"/>
      </rPr>
      <t>月</t>
    </r>
    <r>
      <rPr>
        <sz val="9"/>
        <rFont val="Times New Roman"/>
        <family val="1"/>
      </rPr>
      <t>×</t>
    </r>
    <rPh sb="0" eb="1">
      <t>エン</t>
    </rPh>
    <rPh sb="2" eb="3">
      <t>ツキ</t>
    </rPh>
    <phoneticPr fontId="5"/>
  </si>
  <si>
    <r>
      <rPr>
        <sz val="9"/>
        <rFont val="ＭＳ Ｐゴシック"/>
        <family val="3"/>
        <charset val="128"/>
      </rPr>
      <t>ヶ月</t>
    </r>
    <rPh sb="1" eb="2">
      <t>ゲツ</t>
    </rPh>
    <phoneticPr fontId="5"/>
  </si>
  <si>
    <r>
      <t>t-CO2/</t>
    </r>
    <r>
      <rPr>
        <sz val="9"/>
        <color theme="1"/>
        <rFont val="ＭＳ Ｐゴシック"/>
        <family val="3"/>
        <charset val="128"/>
      </rPr>
      <t>年</t>
    </r>
    <rPh sb="6" eb="7">
      <t>ネン</t>
    </rPh>
    <phoneticPr fontId="5"/>
  </si>
  <si>
    <r>
      <rPr>
        <sz val="9"/>
        <rFont val="ＭＳ Ｐゴシック"/>
        <family val="3"/>
        <charset val="128"/>
      </rPr>
      <t>流量基本料金</t>
    </r>
    <rPh sb="0" eb="2">
      <t>リュウリョウ</t>
    </rPh>
    <rPh sb="2" eb="4">
      <t>キホン</t>
    </rPh>
    <rPh sb="4" eb="6">
      <t>リョウキン</t>
    </rPh>
    <phoneticPr fontId="5"/>
  </si>
  <si>
    <r>
      <rPr>
        <sz val="9"/>
        <rFont val="ＭＳ Ｐゴシック"/>
        <family val="3"/>
        <charset val="128"/>
      </rPr>
      <t>冬期</t>
    </r>
    <rPh sb="0" eb="2">
      <t>トウキ</t>
    </rPh>
    <phoneticPr fontId="5"/>
  </si>
  <si>
    <r>
      <rPr>
        <sz val="9"/>
        <rFont val="ＭＳ Ｐゴシック"/>
        <family val="3"/>
        <charset val="128"/>
      </rPr>
      <t>ＬＰＧ
（バルク供給）</t>
    </r>
    <rPh sb="8" eb="10">
      <t>キョウキュウ</t>
    </rPh>
    <phoneticPr fontId="5"/>
  </si>
  <si>
    <r>
      <rPr>
        <sz val="9"/>
        <rFont val="ＭＳ Ｐゴシック"/>
        <family val="3"/>
        <charset val="128"/>
      </rPr>
      <t>ＬＰＧ</t>
    </r>
    <phoneticPr fontId="5"/>
  </si>
  <si>
    <r>
      <rPr>
        <sz val="9"/>
        <rFont val="ＭＳ Ｐゴシック"/>
        <family val="3"/>
        <charset val="128"/>
      </rPr>
      <t>水道料金</t>
    </r>
    <rPh sb="0" eb="2">
      <t>スイドウ</t>
    </rPh>
    <rPh sb="2" eb="4">
      <t>リョウキン</t>
    </rPh>
    <phoneticPr fontId="5"/>
  </si>
  <si>
    <r>
      <rPr>
        <sz val="9"/>
        <rFont val="ＭＳ Ｐゴシック"/>
        <family val="3"/>
        <charset val="128"/>
      </rPr>
      <t>水道</t>
    </r>
    <rPh sb="0" eb="2">
      <t>スイドウ</t>
    </rPh>
    <phoneticPr fontId="5"/>
  </si>
  <si>
    <t>受変電
設備の
改修又は増設の有無</t>
    <rPh sb="0" eb="1">
      <t>ウケ</t>
    </rPh>
    <rPh sb="1" eb="3">
      <t>ヘンデン</t>
    </rPh>
    <rPh sb="4" eb="6">
      <t>セツビ</t>
    </rPh>
    <rPh sb="8" eb="10">
      <t>カイシュウ</t>
    </rPh>
    <rPh sb="10" eb="11">
      <t>マタ</t>
    </rPh>
    <rPh sb="12" eb="14">
      <t>ゾウセツ</t>
    </rPh>
    <rPh sb="15" eb="17">
      <t>ウム</t>
    </rPh>
    <phoneticPr fontId="5"/>
  </si>
  <si>
    <r>
      <rPr>
        <sz val="10"/>
        <color theme="1"/>
        <rFont val="ＭＳ 明朝"/>
        <family val="1"/>
        <charset val="128"/>
      </rPr>
      <t>※１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着色されているセル部分に、適宜入力すること。ガスを使用する場合は、右上のプルダウンメニューより、ガス種別を選択すること。</t>
    </r>
    <rPh sb="3" eb="5">
      <t>チャクショク</t>
    </rPh>
    <rPh sb="12" eb="14">
      <t>ブブン</t>
    </rPh>
    <rPh sb="16" eb="18">
      <t>テキギ</t>
    </rPh>
    <rPh sb="18" eb="20">
      <t>ニュウリョク</t>
    </rPh>
    <rPh sb="28" eb="30">
      <t>シヨウ</t>
    </rPh>
    <rPh sb="32" eb="34">
      <t>バアイ</t>
    </rPh>
    <rPh sb="36" eb="38">
      <t>ミギウエ</t>
    </rPh>
    <rPh sb="53" eb="55">
      <t>シュベツ</t>
    </rPh>
    <rPh sb="56" eb="58">
      <t>センタク</t>
    </rPh>
    <phoneticPr fontId="5"/>
  </si>
  <si>
    <r>
      <rPr>
        <sz val="10"/>
        <color theme="1"/>
        <rFont val="ＭＳ 明朝"/>
        <family val="1"/>
        <charset val="128"/>
      </rPr>
      <t>※２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蓄熱式の場合は、蓄熱利用時の定格能力（冷房、暖房）、蓄熱利用時の消費電力（冷房、暖房）、</t>
    </r>
    <r>
      <rPr>
        <sz val="10"/>
        <color theme="1"/>
        <rFont val="Times New Roman"/>
        <family val="1"/>
      </rPr>
      <t>1</t>
    </r>
    <r>
      <rPr>
        <sz val="10"/>
        <color theme="1"/>
        <rFont val="ＭＳ 明朝"/>
        <family val="1"/>
        <charset val="128"/>
      </rPr>
      <t>日当たりの蓄熱に要する定格消費電力量（冷房、暖房）を記入すること。</t>
    </r>
    <rPh sb="3" eb="6">
      <t>チクネツシキ</t>
    </rPh>
    <rPh sb="7" eb="9">
      <t>バアイ</t>
    </rPh>
    <rPh sb="11" eb="12">
      <t>チク</t>
    </rPh>
    <rPh sb="12" eb="13">
      <t>ネツ</t>
    </rPh>
    <rPh sb="13" eb="15">
      <t>リヨウ</t>
    </rPh>
    <rPh sb="15" eb="16">
      <t>ジ</t>
    </rPh>
    <rPh sb="17" eb="19">
      <t>テイカク</t>
    </rPh>
    <rPh sb="19" eb="21">
      <t>ノウリョク</t>
    </rPh>
    <rPh sb="22" eb="24">
      <t>レイボウ</t>
    </rPh>
    <rPh sb="25" eb="27">
      <t>ダンボウ</t>
    </rPh>
    <rPh sb="29" eb="30">
      <t>チク</t>
    </rPh>
    <rPh sb="30" eb="31">
      <t>ネツ</t>
    </rPh>
    <rPh sb="31" eb="33">
      <t>リヨウ</t>
    </rPh>
    <rPh sb="33" eb="34">
      <t>ジ</t>
    </rPh>
    <rPh sb="35" eb="37">
      <t>ショウヒ</t>
    </rPh>
    <rPh sb="37" eb="39">
      <t>デンリョク</t>
    </rPh>
    <rPh sb="40" eb="42">
      <t>レイボウ</t>
    </rPh>
    <rPh sb="43" eb="45">
      <t>ダンボウ</t>
    </rPh>
    <rPh sb="48" eb="49">
      <t>ニチ</t>
    </rPh>
    <rPh sb="49" eb="50">
      <t>ア</t>
    </rPh>
    <rPh sb="53" eb="55">
      <t>チクネツ</t>
    </rPh>
    <rPh sb="56" eb="57">
      <t>ヨウ</t>
    </rPh>
    <rPh sb="59" eb="61">
      <t>テイカク</t>
    </rPh>
    <rPh sb="61" eb="63">
      <t>ショウヒ</t>
    </rPh>
    <rPh sb="63" eb="65">
      <t>デンリョク</t>
    </rPh>
    <rPh sb="65" eb="66">
      <t>リョウ</t>
    </rPh>
    <rPh sb="67" eb="69">
      <t>レイボウ</t>
    </rPh>
    <rPh sb="70" eb="72">
      <t>ダンボウ</t>
    </rPh>
    <rPh sb="74" eb="76">
      <t>キニュウ</t>
    </rPh>
    <phoneticPr fontId="5"/>
  </si>
  <si>
    <r>
      <rPr>
        <sz val="10"/>
        <color theme="1"/>
        <rFont val="ＭＳ 明朝"/>
        <family val="1"/>
        <charset val="128"/>
      </rPr>
      <t>※３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ガスの消費量は、標準状態の体積（</t>
    </r>
    <r>
      <rPr>
        <sz val="10"/>
        <color theme="1"/>
        <rFont val="Times New Roman"/>
        <family val="1"/>
      </rPr>
      <t>m3N</t>
    </r>
    <r>
      <rPr>
        <sz val="10"/>
        <color theme="1"/>
        <rFont val="ＭＳ 明朝"/>
        <family val="1"/>
        <charset val="128"/>
      </rPr>
      <t>）を入力すること。</t>
    </r>
    <rPh sb="6" eb="8">
      <t>ショウヒ</t>
    </rPh>
    <rPh sb="8" eb="9">
      <t>リョウ</t>
    </rPh>
    <rPh sb="11" eb="13">
      <t>ヒョウジュン</t>
    </rPh>
    <rPh sb="13" eb="15">
      <t>ジョウタイ</t>
    </rPh>
    <rPh sb="16" eb="18">
      <t>タイセキ</t>
    </rPh>
    <rPh sb="24" eb="26">
      <t>ニュウリョク</t>
    </rPh>
    <phoneticPr fontId="5"/>
  </si>
  <si>
    <r>
      <rPr>
        <sz val="10"/>
        <color theme="1"/>
        <rFont val="ＭＳ 明朝"/>
        <family val="1"/>
        <charset val="128"/>
      </rPr>
      <t>※４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各機器類の仕様（能力、消費量）がわかる資料等を添付すること。</t>
    </r>
    <rPh sb="3" eb="7">
      <t>カクキキルイ</t>
    </rPh>
    <rPh sb="8" eb="10">
      <t>シヨウ</t>
    </rPh>
    <rPh sb="11" eb="13">
      <t>ノウリョク</t>
    </rPh>
    <rPh sb="14" eb="17">
      <t>ショウヒリョウ</t>
    </rPh>
    <rPh sb="22" eb="24">
      <t>シリョウ</t>
    </rPh>
    <rPh sb="24" eb="25">
      <t>トウ</t>
    </rPh>
    <rPh sb="26" eb="28">
      <t>テンプ</t>
    </rPh>
    <phoneticPr fontId="5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</si>
  <si>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m3N/</t>
    </r>
    <r>
      <rPr>
        <sz val="9"/>
        <rFont val="ＭＳ Ｐゴシック"/>
        <family val="3"/>
        <charset val="128"/>
      </rPr>
      <t>台）</t>
    </r>
    <rPh sb="5" eb="6">
      <t>ダイ</t>
    </rPh>
    <phoneticPr fontId="5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</si>
  <si>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m3N</t>
    </r>
    <r>
      <rPr>
        <sz val="9"/>
        <rFont val="ＭＳ Ｐゴシック"/>
        <family val="3"/>
        <charset val="128"/>
      </rPr>
      <t>）</t>
    </r>
    <phoneticPr fontId="5"/>
  </si>
  <si>
    <r>
      <rPr>
        <sz val="10"/>
        <color theme="1"/>
        <rFont val="ＭＳ 明朝"/>
        <family val="1"/>
        <charset val="128"/>
      </rPr>
      <t>※１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水道使用量は、基準となる</t>
    </r>
    <r>
      <rPr>
        <sz val="10"/>
        <color theme="1"/>
        <rFont val="Times New Roman"/>
        <family val="1"/>
      </rPr>
      <t>1</t>
    </r>
    <r>
      <rPr>
        <sz val="10"/>
        <color theme="1"/>
        <rFont val="ＭＳ 明朝"/>
        <family val="1"/>
        <charset val="128"/>
      </rPr>
      <t>年間の消費量等を月別に入力すること（着色されているセル部分）。</t>
    </r>
    <rPh sb="3" eb="5">
      <t>スイドウ</t>
    </rPh>
    <rPh sb="5" eb="7">
      <t>シヨウ</t>
    </rPh>
    <rPh sb="7" eb="8">
      <t>リョウ</t>
    </rPh>
    <rPh sb="10" eb="12">
      <t>キジュン</t>
    </rPh>
    <rPh sb="16" eb="18">
      <t>ネンカン</t>
    </rPh>
    <rPh sb="19" eb="21">
      <t>ショウヒ</t>
    </rPh>
    <rPh sb="21" eb="22">
      <t>リョウ</t>
    </rPh>
    <rPh sb="22" eb="23">
      <t>トウ</t>
    </rPh>
    <rPh sb="24" eb="25">
      <t>ツキ</t>
    </rPh>
    <rPh sb="25" eb="26">
      <t>ベツ</t>
    </rPh>
    <rPh sb="27" eb="29">
      <t>ニュウリョク</t>
    </rPh>
    <rPh sb="34" eb="36">
      <t>チャクショク</t>
    </rPh>
    <rPh sb="43" eb="45">
      <t>ブブン</t>
    </rPh>
    <phoneticPr fontId="5"/>
  </si>
  <si>
    <r>
      <rPr>
        <sz val="10"/>
        <color theme="1"/>
        <rFont val="ＭＳ 明朝"/>
        <family val="1"/>
        <charset val="128"/>
      </rPr>
      <t>※４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光熱水費並びに</t>
    </r>
    <r>
      <rPr>
        <sz val="10"/>
        <color theme="1"/>
        <rFont val="Times New Roman"/>
        <family val="1"/>
      </rPr>
      <t>CO2</t>
    </r>
    <r>
      <rPr>
        <sz val="10"/>
        <color theme="1"/>
        <rFont val="ＭＳ 明朝"/>
        <family val="1"/>
        <charset val="128"/>
      </rPr>
      <t>排出量算出にあたり、ピーク時最大負荷、空調機運転時間、月別負荷率、月別負荷、月別待機時間、料金単価、</t>
    </r>
    <r>
      <rPr>
        <sz val="10"/>
        <color theme="1"/>
        <rFont val="Times New Roman"/>
        <family val="1"/>
      </rPr>
      <t>CO2</t>
    </r>
    <r>
      <rPr>
        <sz val="10"/>
        <color theme="1"/>
        <rFont val="ＭＳ 明朝"/>
        <family val="1"/>
        <charset val="128"/>
      </rPr>
      <t>排出係数は変更出来ない。</t>
    </r>
    <r>
      <rPr>
        <sz val="10"/>
        <color theme="1"/>
        <rFont val="Times New Roman"/>
        <family val="1"/>
      </rPr>
      <t xml:space="preserve"> </t>
    </r>
    <rPh sb="5" eb="6">
      <t>スイ</t>
    </rPh>
    <rPh sb="42" eb="44">
      <t>フカ</t>
    </rPh>
    <rPh sb="73" eb="75">
      <t>デキ</t>
    </rPh>
    <phoneticPr fontId="5"/>
  </si>
  <si>
    <r>
      <rPr>
        <sz val="9"/>
        <color theme="1"/>
        <rFont val="ＭＳ Ｐゴシック"/>
        <family val="3"/>
        <charset val="128"/>
      </rPr>
      <t>ガス消費量（</t>
    </r>
    <r>
      <rPr>
        <sz val="9"/>
        <color theme="1"/>
        <rFont val="Times New Roman"/>
        <family val="1"/>
      </rPr>
      <t>m3N</t>
    </r>
    <r>
      <rPr>
        <sz val="9"/>
        <color theme="1"/>
        <rFont val="ＭＳ Ｐゴシック"/>
        <family val="3"/>
        <charset val="128"/>
      </rPr>
      <t>）</t>
    </r>
    <rPh sb="2" eb="4">
      <t>ショウヒ</t>
    </rPh>
    <rPh sb="4" eb="5">
      <t>リョウ</t>
    </rPh>
    <phoneticPr fontId="5"/>
  </si>
  <si>
    <r>
      <rPr>
        <sz val="9"/>
        <color theme="1"/>
        <rFont val="ＭＳ Ｐゴシック"/>
        <family val="3"/>
        <charset val="128"/>
      </rPr>
      <t>空調機運転時間（</t>
    </r>
    <r>
      <rPr>
        <sz val="9"/>
        <color theme="1"/>
        <rFont val="Times New Roman"/>
        <family val="1"/>
      </rPr>
      <t>h</t>
    </r>
    <r>
      <rPr>
        <sz val="9"/>
        <color theme="1"/>
        <rFont val="ＭＳ Ｐゴシック"/>
        <family val="3"/>
        <charset val="128"/>
      </rPr>
      <t>）</t>
    </r>
    <rPh sb="0" eb="2">
      <t>クウチョウ</t>
    </rPh>
    <rPh sb="2" eb="3">
      <t>キ</t>
    </rPh>
    <rPh sb="3" eb="5">
      <t>ウンテン</t>
    </rPh>
    <rPh sb="5" eb="7">
      <t>ジカン</t>
    </rPh>
    <phoneticPr fontId="3"/>
  </si>
  <si>
    <r>
      <t>水道使用量（</t>
    </r>
    <r>
      <rPr>
        <sz val="9"/>
        <color theme="1"/>
        <rFont val="Times New Roman"/>
        <family val="1"/>
      </rPr>
      <t>m3</t>
    </r>
    <r>
      <rPr>
        <sz val="9"/>
        <color theme="1"/>
        <rFont val="ＭＳ Ｐゴシック"/>
        <family val="3"/>
        <charset val="128"/>
      </rPr>
      <t>）</t>
    </r>
    <rPh sb="0" eb="2">
      <t>スイドウ</t>
    </rPh>
    <rPh sb="2" eb="5">
      <t>シヨウリョウ</t>
    </rPh>
    <phoneticPr fontId="5"/>
  </si>
  <si>
    <r>
      <rPr>
        <sz val="9"/>
        <color theme="1"/>
        <rFont val="ＭＳ Ｐゴシック"/>
        <family val="3"/>
        <charset val="128"/>
      </rPr>
      <t>運転時間（</t>
    </r>
    <r>
      <rPr>
        <sz val="9"/>
        <color theme="1"/>
        <rFont val="Times New Roman"/>
        <family val="1"/>
      </rPr>
      <t>h/</t>
    </r>
    <r>
      <rPr>
        <sz val="9"/>
        <color theme="1"/>
        <rFont val="ＭＳ Ｐゴシック"/>
        <family val="3"/>
        <charset val="128"/>
      </rPr>
      <t>日）</t>
    </r>
    <rPh sb="7" eb="8">
      <t>ニチ</t>
    </rPh>
    <phoneticPr fontId="3"/>
  </si>
  <si>
    <r>
      <rPr>
        <sz val="9"/>
        <rFont val="ＭＳ Ｐゴシック"/>
        <family val="3"/>
        <charset val="128"/>
      </rPr>
      <t>円</t>
    </r>
    <r>
      <rPr>
        <sz val="9"/>
        <rFont val="Times New Roman"/>
        <family val="1"/>
      </rPr>
      <t>/m3N×</t>
    </r>
    <rPh sb="0" eb="1">
      <t>エン</t>
    </rPh>
    <phoneticPr fontId="5"/>
  </si>
  <si>
    <r>
      <rPr>
        <sz val="9"/>
        <rFont val="ＭＳ Ｐゴシック"/>
        <family val="3"/>
        <charset val="128"/>
      </rPr>
      <t>円</t>
    </r>
    <r>
      <rPr>
        <sz val="9"/>
        <rFont val="Times New Roman"/>
        <family val="1"/>
      </rPr>
      <t>/m3×</t>
    </r>
    <rPh sb="0" eb="1">
      <t>エン</t>
    </rPh>
    <phoneticPr fontId="5"/>
  </si>
  <si>
    <r>
      <t>m3/</t>
    </r>
    <r>
      <rPr>
        <sz val="9"/>
        <rFont val="ＭＳ Ｐゴシック"/>
        <family val="3"/>
        <charset val="128"/>
      </rPr>
      <t>年</t>
    </r>
    <rPh sb="3" eb="4">
      <t>ネン</t>
    </rPh>
    <phoneticPr fontId="5"/>
  </si>
  <si>
    <t>m3×</t>
    <phoneticPr fontId="5"/>
  </si>
  <si>
    <t>m3</t>
    <phoneticPr fontId="5"/>
  </si>
  <si>
    <t>kg-CO2/m3</t>
    <phoneticPr fontId="5"/>
  </si>
  <si>
    <t>紫色のセルの必要箇所に入力すること。</t>
    <rPh sb="0" eb="1">
      <t>ムラサキ</t>
    </rPh>
    <rPh sb="1" eb="2">
      <t>イロ</t>
    </rPh>
    <rPh sb="6" eb="8">
      <t>ヒツヨウ</t>
    </rPh>
    <rPh sb="8" eb="10">
      <t>カショ</t>
    </rPh>
    <rPh sb="11" eb="13">
      <t>ニュウリョク</t>
    </rPh>
    <phoneticPr fontId="5"/>
  </si>
  <si>
    <t>徳山</t>
  </si>
  <si>
    <t>遠石</t>
  </si>
  <si>
    <t>今宿</t>
  </si>
  <si>
    <t>久米</t>
  </si>
  <si>
    <t>菊川</t>
  </si>
  <si>
    <t>櫛浜</t>
  </si>
  <si>
    <t>夜市</t>
  </si>
  <si>
    <t>戸田</t>
  </si>
  <si>
    <t>湯野</t>
  </si>
  <si>
    <t>岐山</t>
  </si>
  <si>
    <t>須磨</t>
  </si>
  <si>
    <t>沼城</t>
  </si>
  <si>
    <t>周陽</t>
  </si>
  <si>
    <t>桜木</t>
  </si>
  <si>
    <t>秋月</t>
  </si>
  <si>
    <t>富田東</t>
  </si>
  <si>
    <t>富田西</t>
  </si>
  <si>
    <t>福川</t>
  </si>
  <si>
    <t>和田</t>
  </si>
  <si>
    <t>福川南</t>
  </si>
  <si>
    <t>三丘</t>
  </si>
  <si>
    <t>高水</t>
  </si>
  <si>
    <t>勝間</t>
  </si>
  <si>
    <t>大河内</t>
  </si>
  <si>
    <t>鹿野</t>
  </si>
  <si>
    <t>現状（2019年4月現在）</t>
    <rPh sb="0" eb="2">
      <t>ゲンジョウ</t>
    </rPh>
    <rPh sb="7" eb="8">
      <t>ネン</t>
    </rPh>
    <rPh sb="9" eb="10">
      <t>ガツ</t>
    </rPh>
    <rPh sb="10" eb="12">
      <t>ゲンザイ</t>
    </rPh>
    <phoneticPr fontId="5"/>
  </si>
  <si>
    <r>
      <rPr>
        <sz val="10"/>
        <rFont val="ＭＳ 明朝"/>
        <family val="1"/>
        <charset val="128"/>
      </rPr>
      <t xml:space="preserve">空調
最大
電流値
</t>
    </r>
    <r>
      <rPr>
        <sz val="10"/>
        <rFont val="Times New Roman"/>
        <family val="1"/>
      </rPr>
      <t>(A)</t>
    </r>
    <r>
      <rPr>
        <sz val="10"/>
        <rFont val="ＭＳ 明朝"/>
        <family val="1"/>
        <charset val="128"/>
      </rPr>
      <t>②</t>
    </r>
    <rPh sb="0" eb="2">
      <t>クウチョウ</t>
    </rPh>
    <rPh sb="3" eb="5">
      <t>サイダイ</t>
    </rPh>
    <rPh sb="6" eb="8">
      <t>デンリュウ</t>
    </rPh>
    <rPh sb="8" eb="9">
      <t>チ</t>
    </rPh>
    <phoneticPr fontId="5"/>
  </si>
  <si>
    <r>
      <rPr>
        <sz val="10"/>
        <rFont val="ＭＳ 明朝"/>
        <family val="1"/>
        <charset val="128"/>
      </rPr>
      <t xml:space="preserve">空調
最大
電流値
</t>
    </r>
    <r>
      <rPr>
        <sz val="10"/>
        <rFont val="Times New Roman"/>
        <family val="1"/>
      </rPr>
      <t>(A)</t>
    </r>
    <r>
      <rPr>
        <sz val="10"/>
        <rFont val="ＭＳ 明朝"/>
        <family val="1"/>
        <charset val="128"/>
      </rPr>
      <t>④</t>
    </r>
    <rPh sb="0" eb="2">
      <t>クウチョウ</t>
    </rPh>
    <rPh sb="3" eb="5">
      <t>サイダイ</t>
    </rPh>
    <rPh sb="6" eb="8">
      <t>デンリュウ</t>
    </rPh>
    <rPh sb="8" eb="9">
      <t>チ</t>
    </rPh>
    <phoneticPr fontId="5"/>
  </si>
  <si>
    <t>徳山</t>
    <phoneticPr fontId="3"/>
  </si>
  <si>
    <t>小学校</t>
    <rPh sb="0" eb="3">
      <t>ショウガッコウ</t>
    </rPh>
    <phoneticPr fontId="3"/>
  </si>
  <si>
    <t>遠石</t>
    <phoneticPr fontId="3"/>
  </si>
  <si>
    <t>今宿</t>
    <phoneticPr fontId="3"/>
  </si>
  <si>
    <t>久米</t>
    <phoneticPr fontId="5"/>
  </si>
  <si>
    <t>菊川</t>
    <phoneticPr fontId="5"/>
  </si>
  <si>
    <t>櫛浜</t>
    <phoneticPr fontId="5"/>
  </si>
  <si>
    <t>夜市</t>
    <phoneticPr fontId="5"/>
  </si>
  <si>
    <t>戸田</t>
    <phoneticPr fontId="5"/>
  </si>
  <si>
    <t>湯野</t>
    <phoneticPr fontId="5"/>
  </si>
  <si>
    <t>岐山</t>
    <phoneticPr fontId="5"/>
  </si>
  <si>
    <t>須磨</t>
    <phoneticPr fontId="5"/>
  </si>
  <si>
    <t>沼城</t>
    <phoneticPr fontId="5"/>
  </si>
  <si>
    <t>周陽</t>
    <phoneticPr fontId="5"/>
  </si>
  <si>
    <t>桜木</t>
    <phoneticPr fontId="5"/>
  </si>
  <si>
    <t>秋月</t>
    <phoneticPr fontId="5"/>
  </si>
  <si>
    <t>富田東</t>
    <phoneticPr fontId="5"/>
  </si>
  <si>
    <t>富田西</t>
    <phoneticPr fontId="5"/>
  </si>
  <si>
    <t>福川</t>
    <phoneticPr fontId="5"/>
  </si>
  <si>
    <t>和田</t>
    <phoneticPr fontId="5"/>
  </si>
  <si>
    <t>福川南</t>
    <phoneticPr fontId="5"/>
  </si>
  <si>
    <t>三丘</t>
    <phoneticPr fontId="5"/>
  </si>
  <si>
    <t>高水</t>
    <phoneticPr fontId="5"/>
  </si>
  <si>
    <t>勝間</t>
    <phoneticPr fontId="5"/>
  </si>
  <si>
    <t>大河内</t>
    <phoneticPr fontId="5"/>
  </si>
  <si>
    <t>鹿野</t>
    <phoneticPr fontId="5"/>
  </si>
  <si>
    <t>※紫色のセルの必要箇所に入力すること。</t>
    <rPh sb="1" eb="2">
      <t>ムラサキ</t>
    </rPh>
    <rPh sb="2" eb="3">
      <t>イロ</t>
    </rPh>
    <rPh sb="7" eb="9">
      <t>ヒツヨウ</t>
    </rPh>
    <rPh sb="9" eb="11">
      <t>カショ</t>
    </rPh>
    <rPh sb="12" eb="14">
      <t>ニュウリョク</t>
    </rPh>
    <phoneticPr fontId="5"/>
  </si>
  <si>
    <t>－</t>
    <phoneticPr fontId="3"/>
  </si>
  <si>
    <t>－</t>
    <phoneticPr fontId="3"/>
  </si>
  <si>
    <t>－</t>
    <phoneticPr fontId="3"/>
  </si>
  <si>
    <t>－</t>
    <phoneticPr fontId="3"/>
  </si>
  <si>
    <t>※６　基本料金・従量料金について消費税率は8%である。</t>
    <rPh sb="3" eb="5">
      <t>キホン</t>
    </rPh>
    <rPh sb="5" eb="7">
      <t>リョウキン</t>
    </rPh>
    <rPh sb="8" eb="10">
      <t>ジュウリョウ</t>
    </rPh>
    <rPh sb="10" eb="12">
      <t>リョウキン</t>
    </rPh>
    <rPh sb="16" eb="19">
      <t>ショウヒゼイ</t>
    </rPh>
    <rPh sb="19" eb="20">
      <t>リツ</t>
    </rPh>
    <phoneticPr fontId="3"/>
  </si>
  <si>
    <t>（単位：円）</t>
    <rPh sb="1" eb="3">
      <t>タンイ</t>
    </rPh>
    <rPh sb="4" eb="5">
      <t>エン</t>
    </rPh>
    <phoneticPr fontId="5"/>
  </si>
  <si>
    <t>支払時期</t>
    <rPh sb="0" eb="2">
      <t>シハライ</t>
    </rPh>
    <rPh sb="2" eb="4">
      <t>ジキ</t>
    </rPh>
    <phoneticPr fontId="5"/>
  </si>
  <si>
    <t>2020年</t>
  </si>
  <si>
    <t>2021年</t>
  </si>
  <si>
    <t>2022年</t>
  </si>
  <si>
    <t>2023年</t>
  </si>
  <si>
    <t>2024年</t>
  </si>
  <si>
    <t>2025年</t>
  </si>
  <si>
    <t>2026年</t>
  </si>
  <si>
    <t>11月</t>
    <rPh sb="2" eb="3">
      <t>ガツ</t>
    </rPh>
    <phoneticPr fontId="5"/>
  </si>
  <si>
    <t>整備業務に係る対価</t>
    <rPh sb="0" eb="2">
      <t>セイビ</t>
    </rPh>
    <rPh sb="2" eb="4">
      <t>ギョウム</t>
    </rPh>
    <rPh sb="5" eb="6">
      <t>カカ</t>
    </rPh>
    <rPh sb="7" eb="9">
      <t>タイカ</t>
    </rPh>
    <phoneticPr fontId="5"/>
  </si>
  <si>
    <t>　うち、整備業務に係る対価一括支払分</t>
    <rPh sb="4" eb="6">
      <t>セイビ</t>
    </rPh>
    <rPh sb="6" eb="8">
      <t>ギョウム</t>
    </rPh>
    <rPh sb="9" eb="10">
      <t>カカ</t>
    </rPh>
    <rPh sb="11" eb="13">
      <t>タイカ</t>
    </rPh>
    <rPh sb="13" eb="15">
      <t>イッカツ</t>
    </rPh>
    <rPh sb="15" eb="17">
      <t>シハラ</t>
    </rPh>
    <rPh sb="17" eb="18">
      <t>ブン</t>
    </rPh>
    <phoneticPr fontId="5"/>
  </si>
  <si>
    <t>　うち、整備業務に係る対価割賦払分</t>
    <rPh sb="4" eb="6">
      <t>セイビ</t>
    </rPh>
    <rPh sb="6" eb="8">
      <t>ギョウム</t>
    </rPh>
    <rPh sb="9" eb="10">
      <t>カカ</t>
    </rPh>
    <rPh sb="11" eb="13">
      <t>タイカ</t>
    </rPh>
    <rPh sb="13" eb="15">
      <t>カップ</t>
    </rPh>
    <rPh sb="15" eb="16">
      <t>バラ</t>
    </rPh>
    <rPh sb="16" eb="17">
      <t>ブン</t>
    </rPh>
    <phoneticPr fontId="5"/>
  </si>
  <si>
    <t>　　（上記中の割賦金利）</t>
    <rPh sb="3" eb="5">
      <t>ジョウキ</t>
    </rPh>
    <rPh sb="5" eb="6">
      <t>チュウ</t>
    </rPh>
    <rPh sb="7" eb="9">
      <t>カップ</t>
    </rPh>
    <rPh sb="9" eb="11">
      <t>キンリ</t>
    </rPh>
    <phoneticPr fontId="5"/>
  </si>
  <si>
    <t>維持管理業務に係る対価</t>
    <rPh sb="0" eb="2">
      <t>イジ</t>
    </rPh>
    <rPh sb="2" eb="4">
      <t>カンリ</t>
    </rPh>
    <rPh sb="4" eb="6">
      <t>ギョウム</t>
    </rPh>
    <rPh sb="7" eb="8">
      <t>カカ</t>
    </rPh>
    <rPh sb="9" eb="11">
      <t>タイカ</t>
    </rPh>
    <phoneticPr fontId="5"/>
  </si>
  <si>
    <t>合計</t>
    <rPh sb="0" eb="2">
      <t>ゴウケイ</t>
    </rPh>
    <phoneticPr fontId="5"/>
  </si>
  <si>
    <t>2027年</t>
  </si>
  <si>
    <t>2028年</t>
  </si>
  <si>
    <t>2029年</t>
  </si>
  <si>
    <t>2030年</t>
  </si>
  <si>
    <t>2031年</t>
  </si>
  <si>
    <t>2032年</t>
  </si>
  <si>
    <t>2033年</t>
  </si>
  <si>
    <t>※  整備業務に係る対価の一括支払金の支払時期</t>
    <rPh sb="3" eb="5">
      <t>セイビ</t>
    </rPh>
    <rPh sb="5" eb="7">
      <t>ギョウム</t>
    </rPh>
    <rPh sb="8" eb="9">
      <t>カカ</t>
    </rPh>
    <rPh sb="10" eb="12">
      <t>タイカ</t>
    </rPh>
    <rPh sb="13" eb="15">
      <t>イッカツ</t>
    </rPh>
    <rPh sb="15" eb="17">
      <t>シハライ</t>
    </rPh>
    <rPh sb="17" eb="18">
      <t>キン</t>
    </rPh>
    <rPh sb="19" eb="21">
      <t>シハライ</t>
    </rPh>
    <rPh sb="21" eb="23">
      <t>ジキ</t>
    </rPh>
    <phoneticPr fontId="3"/>
  </si>
  <si>
    <t>注</t>
    <rPh sb="0" eb="1">
      <t>チュウ</t>
    </rPh>
    <phoneticPr fontId="5"/>
  </si>
  <si>
    <t>消費税及び地方消費税相当額を除いた金額を記載すること。</t>
    <rPh sb="14" eb="15">
      <t>ノゾ</t>
    </rPh>
    <rPh sb="17" eb="19">
      <t>キンガク</t>
    </rPh>
    <rPh sb="20" eb="22">
      <t>キサイ</t>
    </rPh>
    <phoneticPr fontId="3"/>
  </si>
  <si>
    <t>要求水準チェックリスト</t>
    <rPh sb="0" eb="2">
      <t>ヨウキュウ</t>
    </rPh>
    <rPh sb="2" eb="4">
      <t>スイジュン</t>
    </rPh>
    <phoneticPr fontId="5"/>
  </si>
  <si>
    <t>提案受付番号：●●●</t>
    <rPh sb="0" eb="2">
      <t>テイアン</t>
    </rPh>
    <rPh sb="2" eb="4">
      <t>ウケツケ</t>
    </rPh>
    <rPh sb="4" eb="6">
      <t>バンゴウ</t>
    </rPh>
    <phoneticPr fontId="5"/>
  </si>
  <si>
    <t>・｢提案書｣の提案内容が、下記に示されている「要求水準書」を満たす内容となっているか確認してください。</t>
    <rPh sb="23" eb="25">
      <t>ヨウキュウ</t>
    </rPh>
    <rPh sb="25" eb="27">
      <t>スイジュン</t>
    </rPh>
    <rPh sb="27" eb="28">
      <t>ショ</t>
    </rPh>
    <phoneticPr fontId="5"/>
  </si>
  <si>
    <t>・｢提案書｣に要求水準を満たしているという具体的な記載がない場合は、実現可能という事を確認の上、応募者確認欄に“○”を記載してください。</t>
    <rPh sb="48" eb="51">
      <t>オウボシャ</t>
    </rPh>
    <phoneticPr fontId="5"/>
  </si>
  <si>
    <t>項目等</t>
    <rPh sb="0" eb="2">
      <t>コウモク</t>
    </rPh>
    <rPh sb="2" eb="3">
      <t>トウ</t>
    </rPh>
    <phoneticPr fontId="5"/>
  </si>
  <si>
    <t>様式
Ｎｏ</t>
    <rPh sb="0" eb="2">
      <t>ヨウシキ</t>
    </rPh>
    <phoneticPr fontId="5"/>
  </si>
  <si>
    <t>応募者
確認</t>
    <rPh sb="0" eb="3">
      <t>オウボシャ</t>
    </rPh>
    <rPh sb="4" eb="6">
      <t>カクニン</t>
    </rPh>
    <phoneticPr fontId="5"/>
  </si>
  <si>
    <t>空調設備の設計業務</t>
  </si>
  <si>
    <t>その他、付随業務</t>
  </si>
  <si>
    <t>事前調査業務</t>
  </si>
  <si>
    <t>2.3.2.（1）ア</t>
    <phoneticPr fontId="5"/>
  </si>
  <si>
    <t>2.3.2.（1）イ</t>
    <phoneticPr fontId="5"/>
  </si>
  <si>
    <t>2.3.2.（1）ウ</t>
    <phoneticPr fontId="5"/>
  </si>
  <si>
    <t>2.3.2.（1）エ</t>
    <phoneticPr fontId="5"/>
  </si>
  <si>
    <t>各種関係機関との調整業務</t>
  </si>
  <si>
    <t>申請業務</t>
    <rPh sb="0" eb="2">
      <t>シンセイ</t>
    </rPh>
    <rPh sb="2" eb="4">
      <t>ギョウム</t>
    </rPh>
    <phoneticPr fontId="5"/>
  </si>
  <si>
    <t>検査業務</t>
    <phoneticPr fontId="5"/>
  </si>
  <si>
    <t>2.3.2.（4）イ</t>
    <phoneticPr fontId="5"/>
  </si>
  <si>
    <t>3.施工業務に関する要求水準</t>
    <rPh sb="2" eb="4">
      <t>セコウ</t>
    </rPh>
    <rPh sb="4" eb="6">
      <t>ギョウム</t>
    </rPh>
    <rPh sb="7" eb="8">
      <t>カン</t>
    </rPh>
    <rPh sb="10" eb="12">
      <t>ヨウキュウ</t>
    </rPh>
    <rPh sb="12" eb="14">
      <t>スイジュン</t>
    </rPh>
    <phoneticPr fontId="5"/>
  </si>
  <si>
    <t>一般的要件</t>
  </si>
  <si>
    <t>3.3.1.（1）イ</t>
    <phoneticPr fontId="5"/>
  </si>
  <si>
    <t>3.3.1.（1）オ</t>
    <phoneticPr fontId="5"/>
  </si>
  <si>
    <t>3.3.1.（1）カ</t>
    <phoneticPr fontId="5"/>
  </si>
  <si>
    <t>3.3.1.（1）ク</t>
    <phoneticPr fontId="5"/>
  </si>
  <si>
    <t>3.3.1.（1）ケ</t>
    <phoneticPr fontId="5"/>
  </si>
  <si>
    <t>現場作業日・作業時間</t>
    <phoneticPr fontId="5"/>
  </si>
  <si>
    <t>3.3.1.（4）ウ</t>
    <phoneticPr fontId="5"/>
  </si>
  <si>
    <t>3.3.1.（4）エ</t>
    <phoneticPr fontId="5"/>
  </si>
  <si>
    <t>工事現場の管理</t>
    <phoneticPr fontId="5"/>
  </si>
  <si>
    <t>3.3.1.（5）エ</t>
    <phoneticPr fontId="5"/>
  </si>
  <si>
    <t>3.3.1.（5）オ</t>
    <phoneticPr fontId="5"/>
  </si>
  <si>
    <t>3.3.1.（5）キ</t>
    <phoneticPr fontId="5"/>
  </si>
  <si>
    <t>3.3.1.（5）ク</t>
    <phoneticPr fontId="5"/>
  </si>
  <si>
    <t>試運転調整</t>
    <phoneticPr fontId="5"/>
  </si>
  <si>
    <t>3.3.1.（7）</t>
    <phoneticPr fontId="5"/>
  </si>
  <si>
    <t>その他、付随業務</t>
    <phoneticPr fontId="5"/>
  </si>
  <si>
    <t>事前調査業務</t>
    <phoneticPr fontId="5"/>
  </si>
  <si>
    <t>3.3.2.（1）</t>
    <phoneticPr fontId="5"/>
  </si>
  <si>
    <t>各種関係機関との調整業務</t>
    <phoneticPr fontId="5"/>
  </si>
  <si>
    <t>3.3.2.（2）イ</t>
    <phoneticPr fontId="5"/>
  </si>
  <si>
    <t>3.3.2.（2）ウ</t>
    <phoneticPr fontId="5"/>
  </si>
  <si>
    <t>3.3.2.（2）カ</t>
    <phoneticPr fontId="5"/>
  </si>
  <si>
    <t>3.3.2.（2）キ</t>
    <phoneticPr fontId="5"/>
  </si>
  <si>
    <t>3.3.2.（2）ケ</t>
    <phoneticPr fontId="5"/>
  </si>
  <si>
    <t>3.3.2.（3）ア</t>
    <phoneticPr fontId="5"/>
  </si>
  <si>
    <t>3.3.2.（3）イ</t>
    <phoneticPr fontId="5"/>
  </si>
  <si>
    <t>3.3.2.（4）ウ</t>
    <phoneticPr fontId="5"/>
  </si>
  <si>
    <t>4.工事監理業務に関する要求水準</t>
    <rPh sb="2" eb="4">
      <t>コウジ</t>
    </rPh>
    <rPh sb="4" eb="6">
      <t>カンリ</t>
    </rPh>
    <rPh sb="6" eb="8">
      <t>ギョウム</t>
    </rPh>
    <rPh sb="9" eb="10">
      <t>カン</t>
    </rPh>
    <rPh sb="12" eb="14">
      <t>ヨウキュウ</t>
    </rPh>
    <rPh sb="14" eb="16">
      <t>スイジュン</t>
    </rPh>
    <phoneticPr fontId="5"/>
  </si>
  <si>
    <t>空調設備の工事監理業務</t>
    <phoneticPr fontId="5"/>
  </si>
  <si>
    <t>一般的要件</t>
    <phoneticPr fontId="5"/>
  </si>
  <si>
    <t>4.3.1.（1）ア</t>
    <phoneticPr fontId="5"/>
  </si>
  <si>
    <t xml:space="preserve">4.3.1.（1）ウ </t>
    <phoneticPr fontId="5"/>
  </si>
  <si>
    <t>申請業務</t>
    <rPh sb="0" eb="2">
      <t>シンセイ</t>
    </rPh>
    <phoneticPr fontId="5"/>
  </si>
  <si>
    <t>5.維持管理に関する要求水準</t>
    <rPh sb="2" eb="4">
      <t>イジ</t>
    </rPh>
    <rPh sb="4" eb="6">
      <t>カンリ</t>
    </rPh>
    <rPh sb="7" eb="8">
      <t>カン</t>
    </rPh>
    <rPh sb="10" eb="12">
      <t>ヨウキュウ</t>
    </rPh>
    <rPh sb="12" eb="14">
      <t>スイジュン</t>
    </rPh>
    <phoneticPr fontId="5"/>
  </si>
  <si>
    <t>空調設備の維持管理業務</t>
    <phoneticPr fontId="5"/>
  </si>
  <si>
    <t>5.3.1.（1）ア</t>
    <phoneticPr fontId="5"/>
  </si>
  <si>
    <t>5.3.1.（1）オ</t>
    <phoneticPr fontId="5"/>
  </si>
  <si>
    <t>性能基準</t>
    <phoneticPr fontId="5"/>
  </si>
  <si>
    <t>5.3.1.（3）イ</t>
    <phoneticPr fontId="5"/>
  </si>
  <si>
    <t>5.3.1.（3）ウ</t>
    <phoneticPr fontId="5"/>
  </si>
  <si>
    <t>保守点検</t>
    <phoneticPr fontId="5"/>
  </si>
  <si>
    <t>5.3.1.（4）イ</t>
    <phoneticPr fontId="5"/>
  </si>
  <si>
    <t>5.3.1.（4）ウ</t>
    <phoneticPr fontId="5"/>
  </si>
  <si>
    <t>苦情・故障対応</t>
    <phoneticPr fontId="5"/>
  </si>
  <si>
    <t>5.3.1.（5）イ</t>
    <phoneticPr fontId="5"/>
  </si>
  <si>
    <t>5.3.1.（5）ウ</t>
    <phoneticPr fontId="5"/>
  </si>
  <si>
    <t>5.3.1.（5）オ</t>
    <phoneticPr fontId="5"/>
  </si>
  <si>
    <t>助言</t>
    <phoneticPr fontId="5"/>
  </si>
  <si>
    <t>5.3.1.（6）ア</t>
    <phoneticPr fontId="5"/>
  </si>
  <si>
    <t>5.3.1.（6）イ</t>
    <phoneticPr fontId="5"/>
  </si>
  <si>
    <t>5.3.2.（1）</t>
    <phoneticPr fontId="5"/>
  </si>
  <si>
    <t>5.3.2.（2）</t>
  </si>
  <si>
    <t>申請業務</t>
    <phoneticPr fontId="5"/>
  </si>
  <si>
    <t>5.3.2.（3）</t>
  </si>
  <si>
    <t>6.空調設備の移設等業務</t>
    <rPh sb="2" eb="4">
      <t>クウチョウ</t>
    </rPh>
    <rPh sb="4" eb="6">
      <t>セツビ</t>
    </rPh>
    <rPh sb="7" eb="9">
      <t>イセツ</t>
    </rPh>
    <rPh sb="9" eb="10">
      <t>トウ</t>
    </rPh>
    <rPh sb="10" eb="12">
      <t>ギョウム</t>
    </rPh>
    <phoneticPr fontId="5"/>
  </si>
  <si>
    <t>6.ア</t>
    <phoneticPr fontId="5"/>
  </si>
  <si>
    <t>6.イ</t>
    <phoneticPr fontId="5"/>
  </si>
  <si>
    <t>8.空調設備の機能及び性能に関する要求水準</t>
    <phoneticPr fontId="5"/>
  </si>
  <si>
    <t>8.1.イ</t>
    <phoneticPr fontId="5"/>
  </si>
  <si>
    <t>8.1.エ</t>
    <phoneticPr fontId="5"/>
  </si>
  <si>
    <t>8.1.オ</t>
    <phoneticPr fontId="5"/>
  </si>
  <si>
    <t>8.1.カ</t>
    <phoneticPr fontId="5"/>
  </si>
  <si>
    <t>8.1.キ</t>
    <phoneticPr fontId="5"/>
  </si>
  <si>
    <t>8.1.ケ</t>
    <phoneticPr fontId="5"/>
  </si>
  <si>
    <t>一般事項</t>
    <phoneticPr fontId="5"/>
  </si>
  <si>
    <t>8.2.1.ア</t>
    <phoneticPr fontId="5"/>
  </si>
  <si>
    <t>8.2.1.イ</t>
    <phoneticPr fontId="5"/>
  </si>
  <si>
    <t>8.2.1.エ</t>
    <phoneticPr fontId="5"/>
  </si>
  <si>
    <t>8.2.1.オ</t>
    <phoneticPr fontId="5"/>
  </si>
  <si>
    <t>8.2.1.カ</t>
    <phoneticPr fontId="5"/>
  </si>
  <si>
    <t>8.2.1.サ</t>
    <phoneticPr fontId="5"/>
  </si>
  <si>
    <t>8.2.1.セ</t>
    <phoneticPr fontId="5"/>
  </si>
  <si>
    <t>8.2.1.ソ</t>
    <phoneticPr fontId="5"/>
  </si>
  <si>
    <t>8.2.1.タ</t>
    <phoneticPr fontId="5"/>
  </si>
  <si>
    <t>8.2.1.チ</t>
    <phoneticPr fontId="5"/>
  </si>
  <si>
    <t>室外機</t>
    <phoneticPr fontId="5"/>
  </si>
  <si>
    <t>8.2.2.イ</t>
    <phoneticPr fontId="5"/>
  </si>
  <si>
    <t>8.2.2.エ</t>
    <phoneticPr fontId="5"/>
  </si>
  <si>
    <t>8.2.2.カ</t>
    <phoneticPr fontId="5"/>
  </si>
  <si>
    <t>8.2.2.ス</t>
    <phoneticPr fontId="5"/>
  </si>
  <si>
    <t>8.2.2.セ</t>
    <phoneticPr fontId="5"/>
  </si>
  <si>
    <t>8.2.2.ソ</t>
    <phoneticPr fontId="5"/>
  </si>
  <si>
    <t>室内機</t>
    <phoneticPr fontId="5"/>
  </si>
  <si>
    <t>8.2.3.エ</t>
    <phoneticPr fontId="5"/>
  </si>
  <si>
    <t>8.2.3.カ</t>
    <phoneticPr fontId="5"/>
  </si>
  <si>
    <t>配管設備</t>
    <phoneticPr fontId="5"/>
  </si>
  <si>
    <t>冷媒管</t>
    <phoneticPr fontId="5"/>
  </si>
  <si>
    <t>8.3.1.ア</t>
    <phoneticPr fontId="5"/>
  </si>
  <si>
    <t>8.3.1.イ</t>
    <phoneticPr fontId="5"/>
  </si>
  <si>
    <t>8.3.1.ウ</t>
    <phoneticPr fontId="5"/>
  </si>
  <si>
    <t>8.3.1.カ</t>
    <phoneticPr fontId="5"/>
  </si>
  <si>
    <t>8.3.1.キ</t>
    <phoneticPr fontId="5"/>
  </si>
  <si>
    <t>ドレン管</t>
    <phoneticPr fontId="5"/>
  </si>
  <si>
    <t>8.3.2.ア</t>
    <phoneticPr fontId="5"/>
  </si>
  <si>
    <t>8.3.2.イ</t>
    <phoneticPr fontId="5"/>
  </si>
  <si>
    <t>8.3.3.ウ</t>
    <phoneticPr fontId="5"/>
  </si>
  <si>
    <t>自動制御設備</t>
    <phoneticPr fontId="5"/>
  </si>
  <si>
    <t>個別リモコン</t>
    <phoneticPr fontId="5"/>
  </si>
  <si>
    <t>8.4.2.イ</t>
    <phoneticPr fontId="5"/>
  </si>
  <si>
    <t>8.4.2.ウ</t>
    <phoneticPr fontId="5"/>
  </si>
  <si>
    <t>8.4.2.エ</t>
    <phoneticPr fontId="5"/>
  </si>
  <si>
    <t>9.提出書類</t>
    <rPh sb="2" eb="4">
      <t>テイシュツ</t>
    </rPh>
    <rPh sb="4" eb="6">
      <t>ショルイ</t>
    </rPh>
    <phoneticPr fontId="5"/>
  </si>
  <si>
    <t>事業計画書等</t>
    <phoneticPr fontId="5"/>
  </si>
  <si>
    <t>セルフモニタリング計画書</t>
    <phoneticPr fontId="5"/>
  </si>
  <si>
    <t>9.1.3.ア</t>
    <phoneticPr fontId="5"/>
  </si>
  <si>
    <t>9.1.4.イ</t>
    <phoneticPr fontId="5"/>
  </si>
  <si>
    <t>工事監理業務に係る計画書等</t>
    <rPh sb="0" eb="2">
      <t>コウジ</t>
    </rPh>
    <rPh sb="2" eb="4">
      <t>カンリ</t>
    </rPh>
    <rPh sb="4" eb="6">
      <t>ギョウム</t>
    </rPh>
    <rPh sb="9" eb="12">
      <t>ケイカクショ</t>
    </rPh>
    <phoneticPr fontId="5"/>
  </si>
  <si>
    <t>9.1.5.イ</t>
    <phoneticPr fontId="5"/>
  </si>
  <si>
    <t>維持管理業務に係る計画書等</t>
    <rPh sb="9" eb="12">
      <t>ケイカクショ</t>
    </rPh>
    <phoneticPr fontId="5"/>
  </si>
  <si>
    <t>9.1.6.ア</t>
    <phoneticPr fontId="5"/>
  </si>
  <si>
    <t>設計業務に係る報告書等</t>
    <rPh sb="7" eb="9">
      <t>ホウコク</t>
    </rPh>
    <phoneticPr fontId="5"/>
  </si>
  <si>
    <t>施工業務に係る報告書等</t>
    <rPh sb="7" eb="10">
      <t>ホウコクショ</t>
    </rPh>
    <phoneticPr fontId="5"/>
  </si>
  <si>
    <t>9.2.2.イ</t>
    <phoneticPr fontId="5"/>
  </si>
  <si>
    <t>9.2.2.オ</t>
    <phoneticPr fontId="5"/>
  </si>
  <si>
    <t>9.2.2.ク</t>
    <phoneticPr fontId="5"/>
  </si>
  <si>
    <t>9.2.3.イ</t>
    <phoneticPr fontId="5"/>
  </si>
  <si>
    <t>維持管理業務に係る報告書等</t>
  </si>
  <si>
    <t>9.2.4.カ</t>
    <phoneticPr fontId="5"/>
  </si>
  <si>
    <t>令和元年　　月　　日</t>
    <rPh sb="0" eb="1">
      <t>レイ</t>
    </rPh>
    <rPh sb="1" eb="2">
      <t>ワ</t>
    </rPh>
    <rPh sb="2" eb="4">
      <t>ガンネン</t>
    </rPh>
    <phoneticPr fontId="5"/>
  </si>
  <si>
    <t>入札説明書等に関する質問書</t>
    <rPh sb="0" eb="5">
      <t>ニュウサツセツメイショ</t>
    </rPh>
    <rPh sb="5" eb="6">
      <t>トウ</t>
    </rPh>
    <rPh sb="10" eb="12">
      <t>シツモン</t>
    </rPh>
    <rPh sb="12" eb="13">
      <t>ショ</t>
    </rPh>
    <phoneticPr fontId="5"/>
  </si>
  <si>
    <t xml:space="preserve"> 「周南市小学校普通教室空調設備整備事業」に関する入札説明書等について、次のとおり質問事項がありますので提出します。</t>
    <rPh sb="2" eb="5">
      <t>シュウナンシ</t>
    </rPh>
    <rPh sb="5" eb="8">
      <t>ショウガッコウ</t>
    </rPh>
    <rPh sb="8" eb="10">
      <t>フツウ</t>
    </rPh>
    <rPh sb="10" eb="12">
      <t>キョウシツ</t>
    </rPh>
    <rPh sb="12" eb="14">
      <t>クウチョウ</t>
    </rPh>
    <rPh sb="14" eb="16">
      <t>セツビ</t>
    </rPh>
    <rPh sb="16" eb="18">
      <t>セイビ</t>
    </rPh>
    <rPh sb="18" eb="20">
      <t>ジギョウ</t>
    </rPh>
    <rPh sb="22" eb="23">
      <t>カン</t>
    </rPh>
    <rPh sb="25" eb="30">
      <t>ニュウサツセツメイショ</t>
    </rPh>
    <rPh sb="30" eb="31">
      <t>トウ</t>
    </rPh>
    <rPh sb="41" eb="43">
      <t>シツモン</t>
    </rPh>
    <rPh sb="43" eb="45">
      <t>ジコウ</t>
    </rPh>
    <phoneticPr fontId="5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</si>
  <si>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</si>
  <si>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</si>
  <si>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</si>
  <si>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</si>
  <si>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</si>
  <si>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</si>
  <si>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</si>
  <si>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</si>
  <si>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頁</t>
    <rPh sb="0" eb="1">
      <t>ページ</t>
    </rPh>
    <phoneticPr fontId="5"/>
  </si>
  <si>
    <t>章</t>
    <rPh sb="0" eb="1">
      <t>ショウ</t>
    </rPh>
    <phoneticPr fontId="5"/>
  </si>
  <si>
    <t>項</t>
    <rPh sb="0" eb="1">
      <t>コウ</t>
    </rPh>
    <phoneticPr fontId="5"/>
  </si>
  <si>
    <t>目</t>
    <rPh sb="0" eb="1">
      <t>メ</t>
    </rPh>
    <phoneticPr fontId="5"/>
  </si>
  <si>
    <t>項目名</t>
    <rPh sb="0" eb="2">
      <t>コウモク</t>
    </rPh>
    <rPh sb="2" eb="3">
      <t>メイ</t>
    </rPh>
    <phoneticPr fontId="5"/>
  </si>
  <si>
    <t>質問事項</t>
    <rPh sb="0" eb="2">
      <t>シツモン</t>
    </rPh>
    <rPh sb="2" eb="4">
      <t>ジコウ</t>
    </rPh>
    <phoneticPr fontId="5"/>
  </si>
  <si>
    <t>例</t>
    <rPh sb="0" eb="1">
      <t>レイ</t>
    </rPh>
    <phoneticPr fontId="5"/>
  </si>
  <si>
    <t>入札説明書</t>
    <rPh sb="0" eb="5">
      <t>ニュウサツセツメイショ</t>
    </rPh>
    <phoneticPr fontId="5"/>
  </si>
  <si>
    <t>※記入上の注意</t>
  </si>
  <si>
    <t>・同じ内容の質問及び意見を異なる資料・箇所に対して行う場合にも、別の質問及び意見として記入すること。</t>
    <rPh sb="6" eb="8">
      <t>シツモン</t>
    </rPh>
    <rPh sb="8" eb="9">
      <t>オヨ</t>
    </rPh>
    <rPh sb="10" eb="12">
      <t>イケン</t>
    </rPh>
    <rPh sb="34" eb="36">
      <t>シツモン</t>
    </rPh>
    <rPh sb="36" eb="37">
      <t>オヨ</t>
    </rPh>
    <rPh sb="38" eb="40">
      <t>イケン</t>
    </rPh>
    <phoneticPr fontId="5"/>
  </si>
  <si>
    <t>・質問及び意見が多い場合、行を適宜追加すること。</t>
    <rPh sb="1" eb="3">
      <t>シツモン</t>
    </rPh>
    <rPh sb="3" eb="4">
      <t>オヨ</t>
    </rPh>
    <rPh sb="5" eb="7">
      <t>イケン</t>
    </rPh>
    <phoneticPr fontId="5"/>
  </si>
  <si>
    <t>●損益計画書</t>
    <rPh sb="1" eb="3">
      <t>ソンエキ</t>
    </rPh>
    <rPh sb="3" eb="6">
      <t>ケイカクショ</t>
    </rPh>
    <phoneticPr fontId="5"/>
  </si>
  <si>
    <t>■損益計画書</t>
    <rPh sb="1" eb="3">
      <t>ソンエキ</t>
    </rPh>
    <rPh sb="3" eb="6">
      <t>ケイカクショ</t>
    </rPh>
    <phoneticPr fontId="5"/>
  </si>
  <si>
    <t>年度</t>
    <rPh sb="0" eb="2">
      <t>ネンド</t>
    </rPh>
    <phoneticPr fontId="5"/>
  </si>
  <si>
    <t xml:space="preserve"> 科目</t>
    <rPh sb="1" eb="3">
      <t>カモク</t>
    </rPh>
    <phoneticPr fontId="5"/>
  </si>
  <si>
    <t>収入計</t>
    <rPh sb="0" eb="2">
      <t>シュウニュウ</t>
    </rPh>
    <rPh sb="2" eb="3">
      <t>ケイ</t>
    </rPh>
    <phoneticPr fontId="5"/>
  </si>
  <si>
    <t>業務対価</t>
    <rPh sb="0" eb="2">
      <t>ギョウム</t>
    </rPh>
    <rPh sb="2" eb="4">
      <t>タイカ</t>
    </rPh>
    <phoneticPr fontId="5"/>
  </si>
  <si>
    <t>　うち、維持管理業務に係る対価</t>
    <rPh sb="4" eb="6">
      <t>イジ</t>
    </rPh>
    <rPh sb="6" eb="8">
      <t>カンリ</t>
    </rPh>
    <rPh sb="8" eb="10">
      <t>ギョウム</t>
    </rPh>
    <rPh sb="11" eb="12">
      <t>カカ</t>
    </rPh>
    <rPh sb="13" eb="15">
      <t>タイカ</t>
    </rPh>
    <phoneticPr fontId="5"/>
  </si>
  <si>
    <t>その他</t>
    <rPh sb="2" eb="3">
      <t>タ</t>
    </rPh>
    <phoneticPr fontId="5"/>
  </si>
  <si>
    <t>支出計</t>
    <rPh sb="0" eb="2">
      <t>シシュツ</t>
    </rPh>
    <rPh sb="2" eb="3">
      <t>ケイ</t>
    </rPh>
    <phoneticPr fontId="5"/>
  </si>
  <si>
    <t>業務経費（原価）</t>
    <rPh sb="0" eb="2">
      <t>ギョウム</t>
    </rPh>
    <rPh sb="2" eb="4">
      <t>ケイヒ</t>
    </rPh>
    <rPh sb="5" eb="7">
      <t>ゲンカ</t>
    </rPh>
    <phoneticPr fontId="5"/>
  </si>
  <si>
    <t>公租公課</t>
    <rPh sb="0" eb="2">
      <t>コウソ</t>
    </rPh>
    <rPh sb="2" eb="4">
      <t>コウカ</t>
    </rPh>
    <phoneticPr fontId="5"/>
  </si>
  <si>
    <t>支払利息</t>
    <rPh sb="0" eb="2">
      <t>シハライ</t>
    </rPh>
    <rPh sb="2" eb="4">
      <t>リソク</t>
    </rPh>
    <phoneticPr fontId="5"/>
  </si>
  <si>
    <t>その他</t>
    <rPh sb="0" eb="3">
      <t>ソノタ</t>
    </rPh>
    <phoneticPr fontId="5"/>
  </si>
  <si>
    <t>税引前当期損益</t>
    <rPh sb="0" eb="1">
      <t>ゼイ</t>
    </rPh>
    <rPh sb="1" eb="2">
      <t>ヒ</t>
    </rPh>
    <rPh sb="2" eb="3">
      <t>マエ</t>
    </rPh>
    <rPh sb="3" eb="5">
      <t>トウキ</t>
    </rPh>
    <rPh sb="5" eb="7">
      <t>ソンエキ</t>
    </rPh>
    <phoneticPr fontId="5"/>
  </si>
  <si>
    <t>法人税等</t>
    <rPh sb="0" eb="3">
      <t>ホウジンゼイ</t>
    </rPh>
    <rPh sb="3" eb="4">
      <t>トウ</t>
    </rPh>
    <phoneticPr fontId="5"/>
  </si>
  <si>
    <t>税引後当期損益</t>
    <rPh sb="0" eb="1">
      <t>ゼイ</t>
    </rPh>
    <rPh sb="1" eb="2">
      <t>ヒ</t>
    </rPh>
    <rPh sb="2" eb="3">
      <t>ゴ</t>
    </rPh>
    <rPh sb="3" eb="5">
      <t>トウキ</t>
    </rPh>
    <rPh sb="5" eb="7">
      <t>ソンエキ</t>
    </rPh>
    <phoneticPr fontId="5"/>
  </si>
  <si>
    <t>■キャッシュフロー計算書</t>
    <rPh sb="9" eb="12">
      <t>ケイサンショ</t>
    </rPh>
    <phoneticPr fontId="5"/>
  </si>
  <si>
    <t>年度</t>
    <phoneticPr fontId="5"/>
  </si>
  <si>
    <t>科目</t>
    <rPh sb="0" eb="2">
      <t>カモク</t>
    </rPh>
    <phoneticPr fontId="5"/>
  </si>
  <si>
    <t>キャッシュインフロー計</t>
    <rPh sb="10" eb="11">
      <t>ケイ</t>
    </rPh>
    <phoneticPr fontId="5"/>
  </si>
  <si>
    <t>税引後利益</t>
    <rPh sb="0" eb="2">
      <t>ゼイビキ</t>
    </rPh>
    <rPh sb="2" eb="3">
      <t>ゴ</t>
    </rPh>
    <rPh sb="3" eb="5">
      <t>リエキ</t>
    </rPh>
    <phoneticPr fontId="5"/>
  </si>
  <si>
    <t>資本金</t>
    <rPh sb="0" eb="3">
      <t>シホンキン</t>
    </rPh>
    <phoneticPr fontId="5"/>
  </si>
  <si>
    <t>借入金</t>
    <rPh sb="0" eb="2">
      <t>カリイレ</t>
    </rPh>
    <rPh sb="2" eb="3">
      <t>キン</t>
    </rPh>
    <phoneticPr fontId="5"/>
  </si>
  <si>
    <t>キャッシュアウトフロー計</t>
    <rPh sb="11" eb="12">
      <t>ケイ</t>
    </rPh>
    <phoneticPr fontId="5"/>
  </si>
  <si>
    <t>初期費用</t>
    <rPh sb="0" eb="2">
      <t>ショキ</t>
    </rPh>
    <rPh sb="2" eb="4">
      <t>ヒヨウ</t>
    </rPh>
    <phoneticPr fontId="5"/>
  </si>
  <si>
    <t>設備投資費用</t>
    <rPh sb="0" eb="2">
      <t>セツビ</t>
    </rPh>
    <rPh sb="2" eb="4">
      <t>トウシ</t>
    </rPh>
    <rPh sb="4" eb="6">
      <t>ヒヨウ</t>
    </rPh>
    <phoneticPr fontId="5"/>
  </si>
  <si>
    <t>元本</t>
    <rPh sb="0" eb="2">
      <t>ガンポン</t>
    </rPh>
    <phoneticPr fontId="5"/>
  </si>
  <si>
    <t>配当</t>
    <rPh sb="0" eb="2">
      <t>ハイトウ</t>
    </rPh>
    <phoneticPr fontId="5"/>
  </si>
  <si>
    <t>未処分金累計</t>
    <rPh sb="4" eb="6">
      <t>ルイケイ</t>
    </rPh>
    <phoneticPr fontId="5"/>
  </si>
  <si>
    <t>■経営指標</t>
    <rPh sb="1" eb="3">
      <t>ケイエイ</t>
    </rPh>
    <rPh sb="3" eb="5">
      <t>シヒョウ</t>
    </rPh>
    <phoneticPr fontId="5"/>
  </si>
  <si>
    <t>DSCR　各期</t>
    <rPh sb="5" eb="7">
      <t>カクキ</t>
    </rPh>
    <phoneticPr fontId="5"/>
  </si>
  <si>
    <t>DSCR　事業期間平均</t>
    <rPh sb="5" eb="7">
      <t>ジギョウ</t>
    </rPh>
    <rPh sb="7" eb="9">
      <t>キカン</t>
    </rPh>
    <rPh sb="9" eb="11">
      <t>ヘイキン</t>
    </rPh>
    <phoneticPr fontId="5"/>
  </si>
  <si>
    <t>（様式7-4）</t>
    <rPh sb="1" eb="3">
      <t>ヨウシキ</t>
    </rPh>
    <phoneticPr fontId="5"/>
  </si>
  <si>
    <t>（様式7-5）</t>
    <rPh sb="1" eb="3">
      <t>ヨウシキ</t>
    </rPh>
    <phoneticPr fontId="5"/>
  </si>
  <si>
    <t>（2）</t>
    <phoneticPr fontId="5"/>
  </si>
  <si>
    <t>ア</t>
    <phoneticPr fontId="5"/>
  </si>
  <si>
    <t>●●●●</t>
    <phoneticPr fontId="5"/>
  </si>
  <si>
    <t>ネットキャッシュフロー</t>
    <phoneticPr fontId="5"/>
  </si>
  <si>
    <t>未処分金（内部留保金）</t>
    <phoneticPr fontId="5"/>
  </si>
  <si>
    <t>PIRR</t>
    <phoneticPr fontId="5"/>
  </si>
  <si>
    <t>EIRR</t>
    <phoneticPr fontId="5"/>
  </si>
  <si>
    <t>10月※</t>
    <rPh sb="2" eb="3">
      <t>ガツ</t>
    </rPh>
    <phoneticPr fontId="3"/>
  </si>
  <si>
    <t>4月</t>
    <rPh sb="1" eb="2">
      <t>ガツ</t>
    </rPh>
    <phoneticPr fontId="5"/>
  </si>
  <si>
    <t>2033年</t>
    <phoneticPr fontId="5"/>
  </si>
  <si>
    <t>電子データとして提出する際には、計算式（関数）が分かるようにすること。</t>
    <phoneticPr fontId="3"/>
  </si>
  <si>
    <r>
      <t>14</t>
    </r>
    <r>
      <rPr>
        <sz val="11"/>
        <rFont val="ＭＳ Ｐ明朝"/>
        <family val="1"/>
        <charset val="128"/>
      </rPr>
      <t>年度</t>
    </r>
    <rPh sb="2" eb="3">
      <t>ネン</t>
    </rPh>
    <rPh sb="3" eb="4">
      <t>ド</t>
    </rPh>
    <phoneticPr fontId="5"/>
  </si>
  <si>
    <r>
      <t>2021</t>
    </r>
    <r>
      <rPr>
        <sz val="11"/>
        <rFont val="ＭＳ Ｐ明朝"/>
        <family val="1"/>
        <charset val="128"/>
      </rPr>
      <t>～</t>
    </r>
    <r>
      <rPr>
        <sz val="11"/>
        <rFont val="Times New Roman"/>
        <family val="1"/>
      </rPr>
      <t>2032</t>
    </r>
    <phoneticPr fontId="3"/>
  </si>
  <si>
    <t>入　　札　　書</t>
    <rPh sb="0" eb="7">
      <t>ニュウサツショ</t>
    </rPh>
    <phoneticPr fontId="5"/>
  </si>
  <si>
    <t>令和</t>
    <rPh sb="0" eb="2">
      <t>レイワ</t>
    </rPh>
    <phoneticPr fontId="5"/>
  </si>
  <si>
    <t>元</t>
    <rPh sb="0" eb="1">
      <t>ガン</t>
    </rPh>
    <phoneticPr fontId="5"/>
  </si>
  <si>
    <t>年</t>
  </si>
  <si>
    <t>月</t>
  </si>
  <si>
    <t>日</t>
  </si>
  <si>
    <t>周 南 市 長　</t>
    <rPh sb="0" eb="1">
      <t>シュウ</t>
    </rPh>
    <rPh sb="2" eb="3">
      <t>ミナミ</t>
    </rPh>
    <rPh sb="4" eb="5">
      <t>シ</t>
    </rPh>
    <rPh sb="6" eb="7">
      <t>チョウ</t>
    </rPh>
    <phoneticPr fontId="5"/>
  </si>
  <si>
    <t>（代表企業）</t>
    <rPh sb="1" eb="3">
      <t>ダイヒョウ</t>
    </rPh>
    <rPh sb="3" eb="5">
      <t>キギョウ</t>
    </rPh>
    <phoneticPr fontId="5"/>
  </si>
  <si>
    <t>住所</t>
  </si>
  <si>
    <t>商号又は名称</t>
  </si>
  <si>
    <t>代表者氏名</t>
  </si>
  <si>
    <t>印</t>
  </si>
  <si>
    <t>上記代理人氏名</t>
  </si>
  <si>
    <t>　「周南市小学校普通教室空調設備整備事業」の入札説明書等に定められた事項を承諾のうえ、周南市契約事務規則に従い、下記の金額により入札いたします。</t>
    <rPh sb="2" eb="5">
      <t>シュウナンシ</t>
    </rPh>
    <rPh sb="5" eb="8">
      <t>ショウガッコウ</t>
    </rPh>
    <rPh sb="8" eb="10">
      <t>フツウ</t>
    </rPh>
    <rPh sb="10" eb="12">
      <t>キョウシツ</t>
    </rPh>
    <rPh sb="12" eb="14">
      <t>クウチョウ</t>
    </rPh>
    <rPh sb="14" eb="16">
      <t>セツビ</t>
    </rPh>
    <rPh sb="16" eb="18">
      <t>セイビ</t>
    </rPh>
    <rPh sb="18" eb="20">
      <t>ジギョウ</t>
    </rPh>
    <rPh sb="22" eb="24">
      <t>ニュウサツ</t>
    </rPh>
    <rPh sb="24" eb="27">
      <t>セツメイショ</t>
    </rPh>
    <rPh sb="27" eb="28">
      <t>トウ</t>
    </rPh>
    <rPh sb="29" eb="30">
      <t>サダ</t>
    </rPh>
    <rPh sb="34" eb="36">
      <t>ジコウ</t>
    </rPh>
    <rPh sb="37" eb="39">
      <t>ショウダク</t>
    </rPh>
    <rPh sb="43" eb="45">
      <t>シュウナン</t>
    </rPh>
    <rPh sb="46" eb="48">
      <t>ケイヤク</t>
    </rPh>
    <rPh sb="48" eb="50">
      <t>ジム</t>
    </rPh>
    <rPh sb="56" eb="58">
      <t>カキ</t>
    </rPh>
    <rPh sb="59" eb="61">
      <t>キンガク</t>
    </rPh>
    <rPh sb="64" eb="66">
      <t>ニュウサツ</t>
    </rPh>
    <phoneticPr fontId="5"/>
  </si>
  <si>
    <t>記</t>
  </si>
  <si>
    <t>件名</t>
    <rPh sb="0" eb="2">
      <t>ケンメイ</t>
    </rPh>
    <phoneticPr fontId="5"/>
  </si>
  <si>
    <t>周南市小学校普通教室空調設備整備事業</t>
    <rPh sb="0" eb="3">
      <t>シュウナンシ</t>
    </rPh>
    <rPh sb="3" eb="6">
      <t>ショウガッコウ</t>
    </rPh>
    <rPh sb="6" eb="8">
      <t>フツウ</t>
    </rPh>
    <rPh sb="8" eb="10">
      <t>キョウシツ</t>
    </rPh>
    <rPh sb="10" eb="12">
      <t>クウチョウ</t>
    </rPh>
    <rPh sb="12" eb="14">
      <t>セツビ</t>
    </rPh>
    <rPh sb="14" eb="16">
      <t>セイビ</t>
    </rPh>
    <rPh sb="16" eb="18">
      <t>ジギョウ</t>
    </rPh>
    <phoneticPr fontId="5"/>
  </si>
  <si>
    <t>履行場所</t>
    <rPh sb="0" eb="2">
      <t>リコウ</t>
    </rPh>
    <rPh sb="2" eb="4">
      <t>バショ</t>
    </rPh>
    <phoneticPr fontId="5"/>
  </si>
  <si>
    <t>周南市内</t>
    <rPh sb="0" eb="3">
      <t>シュウナンシ</t>
    </rPh>
    <rPh sb="3" eb="4">
      <t>ナイ</t>
    </rPh>
    <phoneticPr fontId="5"/>
  </si>
  <si>
    <t>入札金額</t>
    <rPh sb="0" eb="2">
      <t>ニュウサツ</t>
    </rPh>
    <phoneticPr fontId="5"/>
  </si>
  <si>
    <t>拾億</t>
    <rPh sb="0" eb="1">
      <t>ジュウ</t>
    </rPh>
    <rPh sb="1" eb="2">
      <t>オク</t>
    </rPh>
    <phoneticPr fontId="5"/>
  </si>
  <si>
    <t>億</t>
  </si>
  <si>
    <t>千萬</t>
    <rPh sb="1" eb="2">
      <t>ヨロズ</t>
    </rPh>
    <phoneticPr fontId="5"/>
  </si>
  <si>
    <t>百萬</t>
    <rPh sb="1" eb="2">
      <t>ヨロズ</t>
    </rPh>
    <phoneticPr fontId="5"/>
  </si>
  <si>
    <t>拾萬</t>
    <rPh sb="1" eb="2">
      <t>ヨロズ</t>
    </rPh>
    <phoneticPr fontId="5"/>
  </si>
  <si>
    <t>萬</t>
    <rPh sb="0" eb="1">
      <t>ヨロズ</t>
    </rPh>
    <phoneticPr fontId="5"/>
  </si>
  <si>
    <t>千</t>
  </si>
  <si>
    <t>百</t>
  </si>
  <si>
    <t>拾</t>
  </si>
  <si>
    <t>円</t>
  </si>
  <si>
    <t>注</t>
    <phoneticPr fontId="5"/>
  </si>
  <si>
    <t>１．金額は、アラビア数字で記入し、頭部に￥を付記すること。</t>
  </si>
  <si>
    <t>委　　任　　状　（代　理　人）</t>
    <rPh sb="0" eb="1">
      <t>イ</t>
    </rPh>
    <rPh sb="3" eb="4">
      <t>ニン</t>
    </rPh>
    <rPh sb="6" eb="7">
      <t>ジョウ</t>
    </rPh>
    <rPh sb="9" eb="10">
      <t>ダイ</t>
    </rPh>
    <rPh sb="11" eb="12">
      <t>リ</t>
    </rPh>
    <rPh sb="13" eb="14">
      <t>ヒト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</si>
  <si>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</si>
  <si>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</si>
  <si>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</si>
  <si>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 xml:space="preserve">周 南 市 長　 </t>
    <rPh sb="0" eb="1">
      <t>シュウ</t>
    </rPh>
    <rPh sb="2" eb="3">
      <t>ナン</t>
    </rPh>
    <rPh sb="4" eb="5">
      <t>シ</t>
    </rPh>
    <rPh sb="6" eb="7">
      <t>チョウ</t>
    </rPh>
    <phoneticPr fontId="5"/>
  </si>
  <si>
    <t>所在地</t>
    <rPh sb="0" eb="3">
      <t>ショザイチ</t>
    </rPh>
    <phoneticPr fontId="5"/>
  </si>
  <si>
    <t>商号または名称</t>
    <rPh sb="0" eb="2">
      <t>ショウゴウ</t>
    </rPh>
    <rPh sb="5" eb="7">
      <t>メイショウ</t>
    </rPh>
    <phoneticPr fontId="5"/>
  </si>
  <si>
    <t>代表者職名
及び氏名</t>
    <rPh sb="0" eb="3">
      <t>ダイヒョウシャ</t>
    </rPh>
    <rPh sb="3" eb="5">
      <t>ショクメイ</t>
    </rPh>
    <rPh sb="6" eb="7">
      <t>オヨ</t>
    </rPh>
    <rPh sb="8" eb="10">
      <t>シメイ</t>
    </rPh>
    <phoneticPr fontId="5"/>
  </si>
  <si>
    <t>印</t>
    <rPh sb="0" eb="1">
      <t>イン</t>
    </rPh>
    <phoneticPr fontId="5"/>
  </si>
  <si>
    <t>私は下記の者を代理人と定め</t>
    <phoneticPr fontId="5"/>
  </si>
  <si>
    <t>「周南市小学校普通教室空調設備整備事業」の入札に関する一切の権限を</t>
    <rPh sb="1" eb="4">
      <t>シュウナンシ</t>
    </rPh>
    <rPh sb="4" eb="7">
      <t>ショウガッコウ</t>
    </rPh>
    <rPh sb="7" eb="9">
      <t>フツウ</t>
    </rPh>
    <rPh sb="9" eb="11">
      <t>キョウシツ</t>
    </rPh>
    <rPh sb="11" eb="13">
      <t>クウチョウ</t>
    </rPh>
    <rPh sb="13" eb="15">
      <t>セツビ</t>
    </rPh>
    <rPh sb="15" eb="17">
      <t>セイビ</t>
    </rPh>
    <rPh sb="17" eb="19">
      <t>ジギョウ</t>
    </rPh>
    <rPh sb="21" eb="23">
      <t>ニュウサツ</t>
    </rPh>
    <rPh sb="24" eb="25">
      <t>カン</t>
    </rPh>
    <rPh sb="27" eb="29">
      <t>イッサイ</t>
    </rPh>
    <phoneticPr fontId="5"/>
  </si>
  <si>
    <t>記</t>
    <rPh sb="0" eb="1">
      <t>キ</t>
    </rPh>
    <phoneticPr fontId="5"/>
  </si>
  <si>
    <t>代理人</t>
    <rPh sb="0" eb="3">
      <t>ダイリニン</t>
    </rPh>
    <phoneticPr fontId="5"/>
  </si>
  <si>
    <t>住所</t>
    <rPh sb="0" eb="2">
      <t>ジュウショ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</si>
  <si>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</si>
  <si>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職名及び氏名</t>
    <rPh sb="0" eb="2">
      <t>ショクメイ</t>
    </rPh>
    <rPh sb="2" eb="3">
      <t>オヨ</t>
    </rPh>
    <rPh sb="4" eb="6">
      <t>シメイ</t>
    </rPh>
    <phoneticPr fontId="5"/>
  </si>
  <si>
    <t>代理人の使用印鑑</t>
    <rPh sb="0" eb="3">
      <t>ダイリニン</t>
    </rPh>
    <rPh sb="4" eb="6">
      <t>シヨウ</t>
    </rPh>
    <rPh sb="6" eb="8">
      <t>インカン</t>
    </rPh>
    <phoneticPr fontId="5"/>
  </si>
  <si>
    <t>この印鑑で入札書等必要書類を提出することとなります。</t>
    <rPh sb="8" eb="9">
      <t>トウ</t>
    </rPh>
    <rPh sb="9" eb="11">
      <t>ヒツヨウ</t>
    </rPh>
    <rPh sb="11" eb="13">
      <t>ショルイ</t>
    </rPh>
    <phoneticPr fontId="5"/>
  </si>
  <si>
    <t>委任します。</t>
    <phoneticPr fontId="5"/>
  </si>
  <si>
    <t>2.3.1.（1）イ</t>
    <phoneticPr fontId="5"/>
  </si>
  <si>
    <t>2.3.1.（1）ウ</t>
    <phoneticPr fontId="5"/>
  </si>
  <si>
    <t>2.3.2.（2）イ</t>
    <phoneticPr fontId="5"/>
  </si>
  <si>
    <t>2.3.2.（2）ウ</t>
    <phoneticPr fontId="5"/>
  </si>
  <si>
    <t>空調設備の施工業務</t>
    <phoneticPr fontId="5"/>
  </si>
  <si>
    <t>3.3.1.（1）エ</t>
    <phoneticPr fontId="5"/>
  </si>
  <si>
    <t>3.3.1.（1）サ</t>
    <phoneticPr fontId="5"/>
  </si>
  <si>
    <t>3.3.1.（3）ア</t>
    <phoneticPr fontId="5"/>
  </si>
  <si>
    <t>3.3.1.（5）ア</t>
    <phoneticPr fontId="5"/>
  </si>
  <si>
    <t>3.3.1.（5）イ</t>
    <phoneticPr fontId="5"/>
  </si>
  <si>
    <t>3.3.1.（5）ウ</t>
    <phoneticPr fontId="5"/>
  </si>
  <si>
    <t>3.3.1.（6）エ</t>
    <phoneticPr fontId="5"/>
  </si>
  <si>
    <t>3.3.1.（6）オ</t>
    <phoneticPr fontId="5"/>
  </si>
  <si>
    <t>空調設備の取扱い説明</t>
    <phoneticPr fontId="5"/>
  </si>
  <si>
    <t>3.3.2.（2）エ</t>
    <phoneticPr fontId="5"/>
  </si>
  <si>
    <t>3.3.2.（2）オ</t>
    <phoneticPr fontId="5"/>
  </si>
  <si>
    <t xml:space="preserve">3.3.2.（4）ア </t>
    <phoneticPr fontId="5"/>
  </si>
  <si>
    <t xml:space="preserve">3.3.2.（4）イ </t>
    <phoneticPr fontId="5"/>
  </si>
  <si>
    <t xml:space="preserve">4.3.1.（1）エ </t>
    <phoneticPr fontId="5"/>
  </si>
  <si>
    <t>5.3.1.（1）ウ</t>
    <phoneticPr fontId="5"/>
  </si>
  <si>
    <t>7.その他、付随する業務</t>
    <rPh sb="4" eb="5">
      <t>タ</t>
    </rPh>
    <rPh sb="6" eb="8">
      <t>フズイ</t>
    </rPh>
    <rPh sb="10" eb="12">
      <t>ギョウム</t>
    </rPh>
    <phoneticPr fontId="5"/>
  </si>
  <si>
    <t>7.</t>
    <phoneticPr fontId="5"/>
  </si>
  <si>
    <t>8.1.ウ</t>
    <phoneticPr fontId="5"/>
  </si>
  <si>
    <t>8.2.1.ケ</t>
    <phoneticPr fontId="5"/>
  </si>
  <si>
    <t>8.2.1.テ</t>
    <phoneticPr fontId="5"/>
  </si>
  <si>
    <t>8.2.2.ケ</t>
    <phoneticPr fontId="5"/>
  </si>
  <si>
    <t>8.2.3.イ</t>
    <phoneticPr fontId="5"/>
  </si>
  <si>
    <t>8.2.3.ウ</t>
    <phoneticPr fontId="5"/>
  </si>
  <si>
    <t>8.2.3.オ</t>
    <phoneticPr fontId="5"/>
  </si>
  <si>
    <t>集中コントローラー</t>
    <phoneticPr fontId="5"/>
  </si>
  <si>
    <t>8.4.1.エ</t>
    <phoneticPr fontId="5"/>
  </si>
  <si>
    <t>8.4.1.オ</t>
    <phoneticPr fontId="5"/>
  </si>
  <si>
    <t>8.4.3.ア</t>
    <phoneticPr fontId="5"/>
  </si>
  <si>
    <t>8.4.3.イ</t>
    <phoneticPr fontId="5"/>
  </si>
  <si>
    <t>8.5.エ</t>
    <phoneticPr fontId="5"/>
  </si>
  <si>
    <t>9.1.3</t>
    <phoneticPr fontId="5"/>
  </si>
  <si>
    <t>9.1.3.イ</t>
    <phoneticPr fontId="5"/>
  </si>
  <si>
    <t>9.1.4</t>
    <phoneticPr fontId="5"/>
  </si>
  <si>
    <t>9.1.4.ア</t>
    <phoneticPr fontId="5"/>
  </si>
  <si>
    <t>9.1.5</t>
    <phoneticPr fontId="5"/>
  </si>
  <si>
    <t>9.1.6</t>
    <phoneticPr fontId="5"/>
  </si>
  <si>
    <t>9.2.1</t>
    <phoneticPr fontId="5"/>
  </si>
  <si>
    <t>9.2.1.イ</t>
    <phoneticPr fontId="5"/>
  </si>
  <si>
    <t>9.2.2</t>
    <phoneticPr fontId="5"/>
  </si>
  <si>
    <t>9.2.2.ウ</t>
    <phoneticPr fontId="5"/>
  </si>
  <si>
    <t>9.2.2.カ</t>
    <phoneticPr fontId="5"/>
  </si>
  <si>
    <t>工事監理業務に係る報告書等</t>
    <phoneticPr fontId="5"/>
  </si>
  <si>
    <t>9.2.3</t>
    <phoneticPr fontId="5"/>
  </si>
  <si>
    <t>9.2.3.ア</t>
    <phoneticPr fontId="5"/>
  </si>
  <si>
    <t>9.2.4</t>
    <phoneticPr fontId="5"/>
  </si>
  <si>
    <t>9.2.4.イ</t>
    <phoneticPr fontId="5"/>
  </si>
  <si>
    <t>2.設計業務に関する要求水準</t>
    <phoneticPr fontId="5"/>
  </si>
  <si>
    <t>一般的要件</t>
    <phoneticPr fontId="5"/>
  </si>
  <si>
    <t>2.3.1.（1）ア</t>
    <phoneticPr fontId="5"/>
  </si>
  <si>
    <t>2.3.1.（1）エ</t>
    <phoneticPr fontId="5"/>
  </si>
  <si>
    <t>2.3.2.（1）オ</t>
    <phoneticPr fontId="5"/>
  </si>
  <si>
    <t>2.3.2.（2）ア</t>
    <phoneticPr fontId="5"/>
  </si>
  <si>
    <t>2.3.2.（3）ア</t>
    <phoneticPr fontId="5"/>
  </si>
  <si>
    <t>2.3.2.（4）ア</t>
    <phoneticPr fontId="5"/>
  </si>
  <si>
    <t>2.3.2.（4）ウ</t>
    <phoneticPr fontId="5"/>
  </si>
  <si>
    <t>3.3.1.（1）ア</t>
    <phoneticPr fontId="5"/>
  </si>
  <si>
    <t>3.3.1.（1）ウ</t>
    <phoneticPr fontId="5"/>
  </si>
  <si>
    <t>3.3.1.（1）キ</t>
    <phoneticPr fontId="5"/>
  </si>
  <si>
    <t>3.3.1.（1）コ</t>
    <phoneticPr fontId="5"/>
  </si>
  <si>
    <t>工事用電力、水道、ガス等</t>
    <phoneticPr fontId="5"/>
  </si>
  <si>
    <t>3.3.1.（3）イ</t>
    <phoneticPr fontId="5"/>
  </si>
  <si>
    <t>3.3.1.（4）ア</t>
    <phoneticPr fontId="5"/>
  </si>
  <si>
    <t>3.3.1.（4）イ</t>
    <phoneticPr fontId="5"/>
  </si>
  <si>
    <t>3.3.1.（4）オ</t>
    <phoneticPr fontId="5"/>
  </si>
  <si>
    <t>3.3.1.（5）カ</t>
    <phoneticPr fontId="5"/>
  </si>
  <si>
    <t>3.3.1.（5）ケ</t>
    <phoneticPr fontId="5"/>
  </si>
  <si>
    <t>3.3.1.（6）ア</t>
    <phoneticPr fontId="5"/>
  </si>
  <si>
    <t>3.3.1.（6）イ</t>
    <phoneticPr fontId="5"/>
  </si>
  <si>
    <t>3.3.1.（6）ウ</t>
    <phoneticPr fontId="5"/>
  </si>
  <si>
    <t>各種関係機関との調整業務</t>
    <phoneticPr fontId="5"/>
  </si>
  <si>
    <t>3.3.2.（2）ア</t>
    <phoneticPr fontId="5"/>
  </si>
  <si>
    <t>3.3.2.（2）ク</t>
    <phoneticPr fontId="5"/>
  </si>
  <si>
    <t xml:space="preserve">3.3.2.（2）コ </t>
    <phoneticPr fontId="5"/>
  </si>
  <si>
    <t xml:space="preserve">3.3.2.（2）サ </t>
    <phoneticPr fontId="5"/>
  </si>
  <si>
    <t>検査業務</t>
    <phoneticPr fontId="5"/>
  </si>
  <si>
    <t xml:space="preserve">3.3.2.（4）エ </t>
    <phoneticPr fontId="5"/>
  </si>
  <si>
    <t xml:space="preserve">4.3.1.（1）イ </t>
    <phoneticPr fontId="5"/>
  </si>
  <si>
    <t xml:space="preserve">4.3.2.（1）ア </t>
    <phoneticPr fontId="5"/>
  </si>
  <si>
    <t xml:space="preserve">4.3.2.（2）ア </t>
    <phoneticPr fontId="5"/>
  </si>
  <si>
    <t>5.3.1.（1）イ</t>
    <phoneticPr fontId="5"/>
  </si>
  <si>
    <t>5.3.1.（1）エ</t>
    <phoneticPr fontId="5"/>
  </si>
  <si>
    <t>5.3.1.（1）カ</t>
    <phoneticPr fontId="5"/>
  </si>
  <si>
    <t>5.3.1.（3）ア</t>
    <phoneticPr fontId="5"/>
  </si>
  <si>
    <t>5.3.1.（4）ア</t>
    <phoneticPr fontId="5"/>
  </si>
  <si>
    <t>5.3.1.（4）エ</t>
    <phoneticPr fontId="5"/>
  </si>
  <si>
    <t>5.3.1.（5）ア</t>
    <phoneticPr fontId="5"/>
  </si>
  <si>
    <t>5.3.1.（5）エ</t>
    <phoneticPr fontId="5"/>
  </si>
  <si>
    <t>6.ウ</t>
    <phoneticPr fontId="5"/>
  </si>
  <si>
    <t>共通事項</t>
    <phoneticPr fontId="5"/>
  </si>
  <si>
    <t>8.1.ア</t>
    <phoneticPr fontId="5"/>
  </si>
  <si>
    <t>8.1.ク</t>
    <phoneticPr fontId="5"/>
  </si>
  <si>
    <t>8.1.コ</t>
    <phoneticPr fontId="5"/>
  </si>
  <si>
    <t>8.1.サ</t>
    <phoneticPr fontId="5"/>
  </si>
  <si>
    <t>冷暖房機器設備</t>
    <phoneticPr fontId="5"/>
  </si>
  <si>
    <t>8.2.1.ウ</t>
    <phoneticPr fontId="5"/>
  </si>
  <si>
    <t>8.2.1.キ</t>
    <phoneticPr fontId="5"/>
  </si>
  <si>
    <t>8.2.1.ク</t>
    <phoneticPr fontId="5"/>
  </si>
  <si>
    <t>8.2.1.コ</t>
    <phoneticPr fontId="5"/>
  </si>
  <si>
    <t>8.2.1.シ</t>
    <phoneticPr fontId="5"/>
  </si>
  <si>
    <t>8.2.1.ス</t>
    <phoneticPr fontId="5"/>
  </si>
  <si>
    <t>8.2.1.ツ</t>
    <phoneticPr fontId="5"/>
  </si>
  <si>
    <t>8.2.2.ア</t>
    <phoneticPr fontId="5"/>
  </si>
  <si>
    <t>8.2.2.ウ</t>
    <phoneticPr fontId="5"/>
  </si>
  <si>
    <t>8.2.2.オ</t>
    <phoneticPr fontId="5"/>
  </si>
  <si>
    <t>8.2.2.キ</t>
    <phoneticPr fontId="5"/>
  </si>
  <si>
    <t>8.2.2.ク</t>
    <phoneticPr fontId="5"/>
  </si>
  <si>
    <t>8.2.2.コ</t>
    <phoneticPr fontId="5"/>
  </si>
  <si>
    <t>8.2.2.サ</t>
    <phoneticPr fontId="5"/>
  </si>
  <si>
    <t>8.2.2.シ</t>
    <phoneticPr fontId="5"/>
  </si>
  <si>
    <t>8.2.2.タ</t>
    <phoneticPr fontId="5"/>
  </si>
  <si>
    <t>8.2.3.ア</t>
    <phoneticPr fontId="5"/>
  </si>
  <si>
    <t>8.3.1.エ</t>
    <phoneticPr fontId="5"/>
  </si>
  <si>
    <t>8.3.1.オ</t>
    <phoneticPr fontId="5"/>
  </si>
  <si>
    <t>8.3.1.ク</t>
    <phoneticPr fontId="5"/>
  </si>
  <si>
    <t>8.4.1.ア</t>
    <phoneticPr fontId="5"/>
  </si>
  <si>
    <t>8.4.1.イ</t>
    <phoneticPr fontId="5"/>
  </si>
  <si>
    <t>8.4.1.ウ</t>
    <phoneticPr fontId="5"/>
  </si>
  <si>
    <t>8.4.2.ア</t>
    <phoneticPr fontId="5"/>
  </si>
  <si>
    <t>8.4.2.オ</t>
    <phoneticPr fontId="5"/>
  </si>
  <si>
    <t>8.4.2.カ</t>
    <phoneticPr fontId="5"/>
  </si>
  <si>
    <t xml:space="preserve"> その他</t>
    <phoneticPr fontId="5"/>
  </si>
  <si>
    <t>エネルギー供給設備</t>
    <phoneticPr fontId="5"/>
  </si>
  <si>
    <t>8.5.ア</t>
    <phoneticPr fontId="5"/>
  </si>
  <si>
    <t>8.5.イ</t>
    <phoneticPr fontId="5"/>
  </si>
  <si>
    <t>8.5.ウ</t>
    <phoneticPr fontId="5"/>
  </si>
  <si>
    <t>事業計画書</t>
    <phoneticPr fontId="5"/>
  </si>
  <si>
    <t>9.1.1</t>
    <phoneticPr fontId="5"/>
  </si>
  <si>
    <t>9.1.2</t>
    <phoneticPr fontId="5"/>
  </si>
  <si>
    <t>設計業務に係る計画書等</t>
    <phoneticPr fontId="5"/>
  </si>
  <si>
    <t>施工業務に係る計画書等</t>
    <phoneticPr fontId="5"/>
  </si>
  <si>
    <t>9.1.4.ウ</t>
    <phoneticPr fontId="5"/>
  </si>
  <si>
    <t>9.1.4.エ</t>
    <phoneticPr fontId="5"/>
  </si>
  <si>
    <t>9.1.4.オ</t>
    <phoneticPr fontId="5"/>
  </si>
  <si>
    <t>9.1.5.ア</t>
    <phoneticPr fontId="5"/>
  </si>
  <si>
    <t>9.1.6.イ</t>
    <phoneticPr fontId="5"/>
  </si>
  <si>
    <t>9.2.1.ア</t>
    <phoneticPr fontId="5"/>
  </si>
  <si>
    <t>9.2.1.ウ</t>
    <phoneticPr fontId="5"/>
  </si>
  <si>
    <t>9.2.2.ア</t>
    <phoneticPr fontId="5"/>
  </si>
  <si>
    <t>9.2.2.エ</t>
    <phoneticPr fontId="5"/>
  </si>
  <si>
    <t>9.2.2.キ</t>
    <phoneticPr fontId="5"/>
  </si>
  <si>
    <t>9.2.4.ア</t>
    <phoneticPr fontId="5"/>
  </si>
  <si>
    <t>9.2.4.ウ</t>
    <phoneticPr fontId="5"/>
  </si>
  <si>
    <t>9.2.4.エ</t>
    <phoneticPr fontId="5"/>
  </si>
  <si>
    <t>9.2.4.オ</t>
    <phoneticPr fontId="5"/>
  </si>
  <si>
    <t>（様式5-4）</t>
    <rPh sb="1" eb="3">
      <t>ヨウシキ</t>
    </rPh>
    <phoneticPr fontId="5"/>
  </si>
  <si>
    <t>（様式5-2）</t>
    <rPh sb="1" eb="3">
      <t>ヨウシキ</t>
    </rPh>
    <phoneticPr fontId="5"/>
  </si>
  <si>
    <r>
      <rPr>
        <sz val="10"/>
        <color theme="1"/>
        <rFont val="ＭＳ 明朝"/>
        <family val="1"/>
        <charset val="128"/>
      </rPr>
      <t>※２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ピーク時最大負荷は、光熱水費算出のための仮設定値です。様式</t>
    </r>
    <r>
      <rPr>
        <sz val="10"/>
        <color theme="1"/>
        <rFont val="Times New Roman"/>
        <family val="1"/>
      </rPr>
      <t>12-8</t>
    </r>
    <r>
      <rPr>
        <sz val="10"/>
        <color theme="1"/>
        <rFont val="ＭＳ 明朝"/>
        <family val="1"/>
        <charset val="128"/>
      </rPr>
      <t>の空調機器表作成の際は、各々で熱負荷を算定のうえ、機器選定すること。</t>
    </r>
    <rPh sb="6" eb="7">
      <t>ジ</t>
    </rPh>
    <rPh sb="7" eb="9">
      <t>サイダイ</t>
    </rPh>
    <rPh sb="9" eb="11">
      <t>フカ</t>
    </rPh>
    <rPh sb="13" eb="15">
      <t>コウネツ</t>
    </rPh>
    <rPh sb="15" eb="16">
      <t>ミズ</t>
    </rPh>
    <rPh sb="16" eb="17">
      <t>ヒ</t>
    </rPh>
    <rPh sb="17" eb="19">
      <t>サンシュツ</t>
    </rPh>
    <rPh sb="23" eb="24">
      <t>カリ</t>
    </rPh>
    <rPh sb="24" eb="27">
      <t>セッテイチ</t>
    </rPh>
    <rPh sb="30" eb="32">
      <t>ヨウシキ</t>
    </rPh>
    <rPh sb="37" eb="39">
      <t>クウチョウ</t>
    </rPh>
    <rPh sb="39" eb="41">
      <t>キキ</t>
    </rPh>
    <rPh sb="41" eb="42">
      <t>ヒョウ</t>
    </rPh>
    <rPh sb="42" eb="44">
      <t>サクセイ</t>
    </rPh>
    <rPh sb="45" eb="46">
      <t>サイ</t>
    </rPh>
    <rPh sb="48" eb="50">
      <t>オノオノ</t>
    </rPh>
    <rPh sb="51" eb="52">
      <t>ネツ</t>
    </rPh>
    <rPh sb="52" eb="54">
      <t>フカ</t>
    </rPh>
    <rPh sb="55" eb="57">
      <t>サンテイ</t>
    </rPh>
    <rPh sb="61" eb="63">
      <t>キキ</t>
    </rPh>
    <rPh sb="63" eb="65">
      <t>センテイ</t>
    </rPh>
    <phoneticPr fontId="5"/>
  </si>
  <si>
    <t>11月</t>
    <phoneticPr fontId="5"/>
  </si>
  <si>
    <t>高圧電力</t>
    <rPh sb="0" eb="2">
      <t>コウアツ</t>
    </rPh>
    <rPh sb="2" eb="4">
      <t>デンリョク</t>
    </rPh>
    <phoneticPr fontId="5"/>
  </si>
  <si>
    <t>（様式2-1）</t>
    <rPh sb="1" eb="3">
      <t>ヨウシキ</t>
    </rPh>
    <phoneticPr fontId="5"/>
  </si>
  <si>
    <t>（様式6-1）</t>
    <rPh sb="1" eb="3">
      <t>ヨウシキ</t>
    </rPh>
    <phoneticPr fontId="5"/>
  </si>
  <si>
    <t>（様式11－2）</t>
    <rPh sb="1" eb="3">
      <t>ヨウシキ</t>
    </rPh>
    <phoneticPr fontId="5"/>
  </si>
  <si>
    <t>（様式11－3）</t>
    <rPh sb="1" eb="3">
      <t>ヨウシキ</t>
    </rPh>
    <phoneticPr fontId="5"/>
  </si>
  <si>
    <t>（様式12－8）</t>
    <rPh sb="1" eb="3">
      <t>ヨウシキ</t>
    </rPh>
    <phoneticPr fontId="5"/>
  </si>
  <si>
    <t>（様式12－9）</t>
    <phoneticPr fontId="5"/>
  </si>
  <si>
    <r>
      <rPr>
        <sz val="10"/>
        <color theme="1"/>
        <rFont val="ＭＳ 明朝"/>
        <family val="1"/>
        <charset val="128"/>
      </rPr>
      <t>※５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運転時間（</t>
    </r>
    <r>
      <rPr>
        <sz val="10"/>
        <color theme="1"/>
        <rFont val="Times New Roman"/>
        <family val="1"/>
      </rPr>
      <t>h/</t>
    </r>
    <r>
      <rPr>
        <sz val="10"/>
        <color theme="1"/>
        <rFont val="ＭＳ 明朝"/>
        <family val="1"/>
        <charset val="128"/>
      </rPr>
      <t>日）は</t>
    </r>
    <r>
      <rPr>
        <sz val="10"/>
        <color theme="1"/>
        <rFont val="Times New Roman"/>
        <family val="1"/>
      </rPr>
      <t>8</t>
    </r>
    <r>
      <rPr>
        <sz val="10"/>
        <color theme="1"/>
        <rFont val="ＭＳ 明朝"/>
        <family val="1"/>
        <charset val="128"/>
      </rPr>
      <t>時から</t>
    </r>
    <r>
      <rPr>
        <sz val="10"/>
        <color theme="1"/>
        <rFont val="Times New Roman"/>
        <family val="1"/>
      </rPr>
      <t>16</t>
    </r>
    <r>
      <rPr>
        <sz val="10"/>
        <color theme="1"/>
        <rFont val="ＭＳ 明朝"/>
        <family val="1"/>
        <charset val="128"/>
      </rPr>
      <t>時までの</t>
    </r>
    <r>
      <rPr>
        <sz val="10"/>
        <color theme="1"/>
        <rFont val="Times New Roman"/>
        <family val="1"/>
      </rPr>
      <t>8</t>
    </r>
    <r>
      <rPr>
        <sz val="10"/>
        <color theme="1"/>
        <rFont val="ＭＳ 明朝"/>
        <family val="1"/>
        <charset val="128"/>
      </rPr>
      <t>時間とする。</t>
    </r>
    <rPh sb="14" eb="15">
      <t>ジ</t>
    </rPh>
    <rPh sb="19" eb="20">
      <t>ジ</t>
    </rPh>
    <rPh sb="24" eb="26">
      <t>ジカン</t>
    </rPh>
    <phoneticPr fontId="3"/>
  </si>
  <si>
    <t>3.2.1.</t>
    <phoneticPr fontId="5"/>
  </si>
  <si>
    <t>「入札説明書　5頁　3.2.1.（2）　ア」の内容についての質問事項がある場合には、左記のように記入してください。</t>
    <rPh sb="1" eb="6">
      <t>ニュウサツセツメイショ</t>
    </rPh>
    <rPh sb="8" eb="9">
      <t>ページ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5"/>
  </si>
  <si>
    <t>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5"/>
  </si>
  <si>
    <t>■業務対価の支払予定表</t>
    <rPh sb="1" eb="3">
      <t>ギョウム</t>
    </rPh>
    <rPh sb="3" eb="5">
      <t>タイカ</t>
    </rPh>
    <rPh sb="6" eb="8">
      <t>シハラ</t>
    </rPh>
    <rPh sb="8" eb="11">
      <t>ヨテイヒョウ</t>
    </rPh>
    <phoneticPr fontId="5"/>
  </si>
  <si>
    <r>
      <rPr>
        <sz val="14"/>
        <rFont val="ＭＳ 明朝"/>
        <family val="1"/>
        <charset val="128"/>
      </rPr>
      <t>●エネルギー量総括表</t>
    </r>
    <rPh sb="6" eb="7">
      <t>リョウ</t>
    </rPh>
    <rPh sb="7" eb="9">
      <t>ソウカツ</t>
    </rPh>
    <rPh sb="9" eb="10">
      <t>オモテ</t>
    </rPh>
    <phoneticPr fontId="5"/>
  </si>
  <si>
    <r>
      <rPr>
        <sz val="10"/>
        <color theme="1"/>
        <rFont val="ＭＳ 明朝"/>
        <family val="1"/>
        <charset val="128"/>
      </rPr>
      <t>※３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このシートは、様式</t>
    </r>
    <r>
      <rPr>
        <sz val="10"/>
        <color theme="1"/>
        <rFont val="Times New Roman"/>
        <family val="1"/>
      </rPr>
      <t>12-8</t>
    </r>
    <r>
      <rPr>
        <sz val="10"/>
        <color theme="1"/>
        <rFont val="ＭＳ 明朝"/>
        <family val="1"/>
        <charset val="128"/>
      </rPr>
      <t>とリンクする。和田小学校、秋月小学校毎に様式</t>
    </r>
    <r>
      <rPr>
        <sz val="10"/>
        <color theme="1"/>
        <rFont val="Times New Roman"/>
        <family val="1"/>
      </rPr>
      <t>12-8</t>
    </r>
    <r>
      <rPr>
        <sz val="10"/>
        <color theme="1"/>
        <rFont val="ＭＳ 明朝"/>
        <family val="1"/>
        <charset val="128"/>
      </rPr>
      <t>と様式</t>
    </r>
    <r>
      <rPr>
        <sz val="10"/>
        <color theme="1"/>
        <rFont val="Times New Roman"/>
        <family val="1"/>
      </rPr>
      <t>12-9</t>
    </r>
    <r>
      <rPr>
        <sz val="10"/>
        <color theme="1"/>
        <rFont val="ＭＳ 明朝"/>
        <family val="1"/>
        <charset val="128"/>
      </rPr>
      <t>を必ずセットで利用すること。</t>
    </r>
    <rPh sb="10" eb="12">
      <t>ヨウシキ</t>
    </rPh>
    <rPh sb="23" eb="25">
      <t>ワダ</t>
    </rPh>
    <rPh sb="25" eb="28">
      <t>ショウガッコウ</t>
    </rPh>
    <rPh sb="29" eb="31">
      <t>シュウゲツ</t>
    </rPh>
    <rPh sb="31" eb="34">
      <t>ショウガッコウ</t>
    </rPh>
    <rPh sb="34" eb="35">
      <t>ゴト</t>
    </rPh>
    <rPh sb="36" eb="38">
      <t>ヨウシキ</t>
    </rPh>
    <rPh sb="43" eb="45">
      <t>ヨウシキ</t>
    </rPh>
    <rPh sb="50" eb="51">
      <t>カナラ</t>
    </rPh>
    <rPh sb="56" eb="58">
      <t>リヨウ</t>
    </rPh>
    <phoneticPr fontId="5"/>
  </si>
  <si>
    <t>※電力消費量については高圧又は低圧、ガス消費量については都市ガス又はLPGを留意すること。</t>
    <rPh sb="1" eb="3">
      <t>デンリョク</t>
    </rPh>
    <rPh sb="3" eb="6">
      <t>ショウヒリョウ</t>
    </rPh>
    <rPh sb="11" eb="13">
      <t>コウアツ</t>
    </rPh>
    <rPh sb="13" eb="14">
      <t>マタ</t>
    </rPh>
    <rPh sb="15" eb="17">
      <t>テイアツ</t>
    </rPh>
    <rPh sb="20" eb="23">
      <t>ショウヒリョウ</t>
    </rPh>
    <rPh sb="28" eb="30">
      <t>トシ</t>
    </rPh>
    <rPh sb="32" eb="33">
      <t>マタ</t>
    </rPh>
    <rPh sb="38" eb="40">
      <t>リュウイ</t>
    </rPh>
    <phoneticPr fontId="5"/>
  </si>
  <si>
    <t>※紫色のセルの必要箇所に入力すること。　提案校である和田小学校、秋月小学校は様式12-9と整合を図ること。</t>
    <rPh sb="1" eb="2">
      <t>ムラサキ</t>
    </rPh>
    <rPh sb="2" eb="3">
      <t>イロ</t>
    </rPh>
    <rPh sb="7" eb="9">
      <t>ヒツヨウ</t>
    </rPh>
    <rPh sb="9" eb="11">
      <t>カショ</t>
    </rPh>
    <rPh sb="12" eb="14">
      <t>ニュウリョク</t>
    </rPh>
    <rPh sb="38" eb="40">
      <t>ヨウシキ</t>
    </rPh>
    <rPh sb="45" eb="47">
      <t>セイゴウ</t>
    </rPh>
    <rPh sb="48" eb="49">
      <t>ハカ</t>
    </rPh>
    <phoneticPr fontId="5"/>
  </si>
  <si>
    <t>※提案校である和田小学校、秋月小学校以外の学校は、提案校の結果を勘案し、入力すること。</t>
    <rPh sb="3" eb="4">
      <t>コウ</t>
    </rPh>
    <rPh sb="25" eb="28">
      <t>テイアンコウ</t>
    </rPh>
    <rPh sb="29" eb="31">
      <t>ケッカ</t>
    </rPh>
    <rPh sb="32" eb="34">
      <t>カンアン</t>
    </rPh>
    <rPh sb="36" eb="38">
      <t>ニュウリョク</t>
    </rPh>
    <phoneticPr fontId="3"/>
  </si>
  <si>
    <t>２．文字を消したときは、その部分に印を押すこと。</t>
    <phoneticPr fontId="3"/>
  </si>
  <si>
    <t>３．入札する金額は、見積った契約希望金額の110分の100に相当する金額を記載すること。</t>
    <rPh sb="2" eb="4">
      <t>ニュウサツ</t>
    </rPh>
    <phoneticPr fontId="5"/>
  </si>
  <si>
    <t>４．入札金額は、他の関係ある様式の記載金額と整合を取ること。</t>
    <rPh sb="2" eb="4">
      <t>ニュウサツ</t>
    </rPh>
    <rPh sb="4" eb="6">
      <t>キンガク</t>
    </rPh>
    <rPh sb="8" eb="9">
      <t>ホカ</t>
    </rPh>
    <rPh sb="10" eb="12">
      <t>カンケイ</t>
    </rPh>
    <rPh sb="14" eb="16">
      <t>ヨウシキ</t>
    </rPh>
    <rPh sb="17" eb="19">
      <t>キサイ</t>
    </rPh>
    <rPh sb="19" eb="21">
      <t>キンガク</t>
    </rPh>
    <rPh sb="22" eb="24">
      <t>セイゴウ</t>
    </rPh>
    <rPh sb="25" eb="26">
      <t>ト</t>
    </rPh>
    <phoneticPr fontId="5"/>
  </si>
  <si>
    <r>
      <t>・｢提案書｣により要求水準を満たしていることが確認可能な事項は、その内容が示されている様式番号（複数可）を様式No欄に記載してください。</t>
    </r>
    <r>
      <rPr>
        <strike/>
        <sz val="9"/>
        <color indexed="10"/>
        <rFont val="ＭＳ ゴシック"/>
        <family val="3"/>
        <charset val="128"/>
      </rPr>
      <t/>
    </r>
    <rPh sb="45" eb="47">
      <t>バンゴウ</t>
    </rPh>
    <rPh sb="53" eb="55">
      <t>ヨウシキ</t>
    </rPh>
    <rPh sb="57" eb="58">
      <t>ラン</t>
    </rPh>
    <phoneticPr fontId="5"/>
  </si>
  <si>
    <t>報告書等</t>
    <rPh sb="0" eb="3">
      <t>ホウコクショ</t>
    </rPh>
    <rPh sb="3" eb="4">
      <t>トウ</t>
    </rPh>
    <phoneticPr fontId="5"/>
  </si>
  <si>
    <t>※本表の費目等は、適宜変更してもよいこととする。</t>
    <rPh sb="1" eb="3">
      <t>ホンピョウ</t>
    </rPh>
    <rPh sb="4" eb="6">
      <t>ヒモク</t>
    </rPh>
    <rPh sb="6" eb="7">
      <t>トウ</t>
    </rPh>
    <rPh sb="9" eb="11">
      <t>テキギ</t>
    </rPh>
    <rPh sb="11" eb="13">
      <t>ヘンコウ</t>
    </rPh>
    <phoneticPr fontId="5"/>
  </si>
  <si>
    <t>※上記以外に記入欄が必要になる場合は、適宜追加すること。</t>
    <rPh sb="1" eb="3">
      <t>ジョウキ</t>
    </rPh>
    <rPh sb="3" eb="5">
      <t>イガイ</t>
    </rPh>
    <rPh sb="6" eb="8">
      <t>キニュウ</t>
    </rPh>
    <rPh sb="8" eb="9">
      <t>ラン</t>
    </rPh>
    <rPh sb="10" eb="12">
      <t>ヒツヨウ</t>
    </rPh>
    <rPh sb="15" eb="17">
      <t>バアイ</t>
    </rPh>
    <rPh sb="19" eb="21">
      <t>テキギ</t>
    </rPh>
    <rPh sb="21" eb="23">
      <t>ツイカ</t>
    </rPh>
    <phoneticPr fontId="5"/>
  </si>
  <si>
    <t>※金額は、消費税及び地方消費税相当額を除いた額を記入すること。</t>
    <rPh sb="19" eb="20">
      <t>ノゾ</t>
    </rPh>
    <rPh sb="22" eb="23">
      <t>ガク</t>
    </rPh>
    <phoneticPr fontId="5"/>
  </si>
  <si>
    <t>※電子データとして提出する際には、計算式（関数）が分かるようにすること。</t>
    <rPh sb="1" eb="3">
      <t>デンシ</t>
    </rPh>
    <rPh sb="9" eb="11">
      <t>テイシュツ</t>
    </rPh>
    <rPh sb="13" eb="14">
      <t>サイ</t>
    </rPh>
    <rPh sb="17" eb="20">
      <t>ケイサンシキ</t>
    </rPh>
    <rPh sb="21" eb="23">
      <t>カンスウ</t>
    </rPh>
    <rPh sb="25" eb="26">
      <t>ワ</t>
    </rPh>
    <phoneticPr fontId="5"/>
  </si>
  <si>
    <t>※「DSCR　事業期間平均」は、2021年から2032年までの平均とすること。</t>
    <rPh sb="7" eb="9">
      <t>ジギョウ</t>
    </rPh>
    <rPh sb="9" eb="11">
      <t>キカン</t>
    </rPh>
    <rPh sb="11" eb="13">
      <t>ヘイキン</t>
    </rPh>
    <rPh sb="20" eb="21">
      <t>ネン</t>
    </rPh>
    <rPh sb="27" eb="28">
      <t>ネン</t>
    </rPh>
    <rPh sb="31" eb="33">
      <t>ヘイキン</t>
    </rPh>
    <phoneticPr fontId="5"/>
  </si>
  <si>
    <t>※「計画」欄は、変圧器増設分及び新しく整備する空調設備について記入すること。
※「現状」欄の数値等は参考とし、現地の値を優先する。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</si>
</sst>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_);[Red]\(#,##0.0\)"/>
    <numFmt numFmtId="177" formatCode="#,##0_);[Red]\(#,##0\)"/>
    <numFmt numFmtId="178" formatCode="#,##0.00_);[Red]\(#,##0.00\)"/>
    <numFmt numFmtId="179" formatCode="#,##0.0_ "/>
    <numFmt numFmtId="180" formatCode="#,##0_ "/>
    <numFmt numFmtId="181" formatCode="#,##0_ &quot;kW&quot;"/>
    <numFmt numFmtId="182" formatCode="#,##0.00_ "/>
    <numFmt numFmtId="183" formatCode="0.0"/>
    <numFmt numFmtId="184" formatCode="#,##0.000_ "/>
    <numFmt numFmtId="185" formatCode="00"/>
    <numFmt numFmtId="186" formatCode="0.0_ "/>
    <numFmt numFmtId="187" formatCode="#,##0.0;[Red]\-#,##0.0"/>
    <numFmt numFmtId="188" formatCode="[$-411]ggge&quot;年&quot;m&quot;月&quot;d&quot;日&quot;;@"/>
  </numFmts>
  <fonts count="7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theme="1"/>
      <name val="ＭＳ Ｐ明朝"/>
      <family val="2"/>
      <charset val="128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9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sz val="10"/>
      <color theme="1"/>
      <name val="ＭＳ Ｐゴシック"/>
      <family val="3"/>
      <charset val="128"/>
    </font>
    <font>
      <sz val="9"/>
      <name val="Times New Roman"/>
      <family val="1"/>
    </font>
    <font>
      <sz val="9"/>
      <name val="ＭＳ Ｐゴシック"/>
      <family val="3"/>
      <charset val="128"/>
    </font>
    <font>
      <sz val="11"/>
      <color theme="2" tint="-9.9978637043366805E-2"/>
      <name val="Times New Roman"/>
      <family val="1"/>
    </font>
    <font>
      <sz val="11"/>
      <color theme="2" tint="-9.9978637043366805E-2"/>
      <name val="ＭＳ Ｐゴシック"/>
      <family val="3"/>
      <charset val="128"/>
    </font>
    <font>
      <sz val="9"/>
      <color rgb="FFFF0000"/>
      <name val="Times New Roman"/>
      <family val="1"/>
    </font>
    <font>
      <sz val="9"/>
      <color rgb="FFFF0000"/>
      <name val="ＭＳ Ｐゴシック"/>
      <family val="3"/>
      <charset val="128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ＭＳ Ｐゴシック"/>
      <family val="3"/>
      <charset val="128"/>
    </font>
    <font>
      <sz val="8"/>
      <name val="Times New Roman"/>
      <family val="1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9"/>
      <color indexed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57"/>
      <name val="ＭＳ 明朝"/>
      <family val="1"/>
      <charset val="128"/>
    </font>
    <font>
      <sz val="12"/>
      <color indexed="57"/>
      <name val="ＭＳ 明朝"/>
      <family val="1"/>
      <charset val="128"/>
    </font>
    <font>
      <i/>
      <sz val="11"/>
      <name val="ＭＳ 明朝"/>
      <family val="1"/>
      <charset val="128"/>
    </font>
    <font>
      <i/>
      <sz val="11"/>
      <color indexed="57"/>
      <name val="ＭＳ 明朝"/>
      <family val="1"/>
      <charset val="128"/>
    </font>
    <font>
      <i/>
      <sz val="9"/>
      <color indexed="8"/>
      <name val="ＭＳ 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24"/>
      <name val="ＭＳ Ｐ明朝"/>
      <family val="1"/>
      <charset val="128"/>
    </font>
    <font>
      <i/>
      <sz val="12"/>
      <name val="ＭＳ Ｐ明朝"/>
      <family val="1"/>
      <charset val="128"/>
    </font>
    <font>
      <u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Times New Roman"/>
      <family val="1"/>
    </font>
    <font>
      <sz val="14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5" tint="0.79998168889431442"/>
        <bgColor indexed="64"/>
      </patternFill>
    </fill>
  </fills>
  <borders count="2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3" fillId="0" borderId="0"/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/>
    <xf numFmtId="38" fontId="15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</cellStyleXfs>
  <cellXfs count="1223">
    <xf numFmtId="0" fontId="0" fillId="0" borderId="0" xfId="0">
      <alignment vertical="center"/>
    </xf>
    <xf numFmtId="0" fontId="16" fillId="0" borderId="0" xfId="4" applyFont="1" applyAlignment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Fill="1" applyAlignment="1">
      <alignment vertical="center"/>
    </xf>
    <xf numFmtId="0" fontId="16" fillId="0" borderId="0" xfId="4" applyFont="1" applyAlignment="1">
      <alignment vertical="center"/>
    </xf>
    <xf numFmtId="0" fontId="16" fillId="0" borderId="174" xfId="4" applyFont="1" applyFill="1" applyBorder="1" applyAlignment="1">
      <alignment horizontal="center" vertical="center" wrapText="1"/>
    </xf>
    <xf numFmtId="0" fontId="16" fillId="0" borderId="175" xfId="4" applyFont="1" applyFill="1" applyBorder="1" applyAlignment="1">
      <alignment horizontal="center" vertical="center" wrapText="1"/>
    </xf>
    <xf numFmtId="0" fontId="16" fillId="0" borderId="171" xfId="4" applyFont="1" applyFill="1" applyBorder="1" applyAlignment="1">
      <alignment horizontal="center" vertical="center" wrapText="1"/>
    </xf>
    <xf numFmtId="0" fontId="16" fillId="0" borderId="176" xfId="4" applyFont="1" applyFill="1" applyBorder="1" applyAlignment="1">
      <alignment horizontal="center" vertical="center" wrapText="1"/>
    </xf>
    <xf numFmtId="0" fontId="16" fillId="0" borderId="178" xfId="4" applyFont="1" applyBorder="1" applyAlignment="1">
      <alignment horizontal="center" vertical="center" wrapText="1"/>
    </xf>
    <xf numFmtId="0" fontId="16" fillId="0" borderId="175" xfId="4" applyFont="1" applyBorder="1" applyAlignment="1">
      <alignment horizontal="center" vertical="center" wrapText="1"/>
    </xf>
    <xf numFmtId="0" fontId="16" fillId="0" borderId="171" xfId="4" applyFont="1" applyBorder="1" applyAlignment="1">
      <alignment horizontal="center" vertical="center" wrapText="1"/>
    </xf>
    <xf numFmtId="0" fontId="16" fillId="0" borderId="176" xfId="4" applyFont="1" applyBorder="1" applyAlignment="1">
      <alignment horizontal="center" vertical="center" wrapText="1"/>
    </xf>
    <xf numFmtId="38" fontId="17" fillId="0" borderId="159" xfId="6" applyFont="1" applyFill="1" applyBorder="1" applyAlignment="1">
      <alignment horizontal="center" vertical="center"/>
    </xf>
    <xf numFmtId="38" fontId="17" fillId="0" borderId="159" xfId="6" applyFont="1" applyBorder="1" applyAlignment="1">
      <alignment horizontal="center" vertical="center"/>
    </xf>
    <xf numFmtId="186" fontId="16" fillId="0" borderId="159" xfId="4" applyNumberFormat="1" applyFont="1" applyBorder="1" applyAlignment="1">
      <alignment horizontal="center" vertical="center"/>
    </xf>
    <xf numFmtId="186" fontId="16" fillId="0" borderId="33" xfId="4" applyNumberFormat="1" applyFont="1" applyBorder="1" applyAlignment="1">
      <alignment horizontal="center" vertical="center"/>
    </xf>
    <xf numFmtId="38" fontId="17" fillId="0" borderId="2" xfId="6" applyFont="1" applyFill="1" applyBorder="1" applyAlignment="1">
      <alignment horizontal="center" vertical="center"/>
    </xf>
    <xf numFmtId="38" fontId="17" fillId="0" borderId="2" xfId="6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8" fillId="0" borderId="4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shrinkToFit="1"/>
    </xf>
    <xf numFmtId="0" fontId="18" fillId="0" borderId="189" xfId="4" applyFont="1" applyBorder="1" applyAlignment="1">
      <alignment horizontal="center" vertical="center" wrapText="1"/>
    </xf>
    <xf numFmtId="0" fontId="18" fillId="0" borderId="171" xfId="4" applyFont="1" applyBorder="1" applyAlignment="1">
      <alignment horizontal="center" vertical="center" wrapText="1"/>
    </xf>
    <xf numFmtId="185" fontId="18" fillId="0" borderId="193" xfId="4" applyNumberFormat="1" applyFont="1" applyBorder="1" applyAlignment="1">
      <alignment horizontal="center" vertical="center"/>
    </xf>
    <xf numFmtId="185" fontId="18" fillId="0" borderId="132" xfId="4" applyNumberFormat="1" applyFont="1" applyBorder="1" applyAlignment="1">
      <alignment horizontal="center" vertical="center"/>
    </xf>
    <xf numFmtId="0" fontId="18" fillId="0" borderId="131" xfId="4" applyFont="1" applyFill="1" applyBorder="1" applyAlignment="1">
      <alignment vertical="center"/>
    </xf>
    <xf numFmtId="185" fontId="18" fillId="0" borderId="197" xfId="4" applyNumberFormat="1" applyFont="1" applyBorder="1" applyAlignment="1">
      <alignment horizontal="center" vertical="center"/>
    </xf>
    <xf numFmtId="185" fontId="18" fillId="0" borderId="198" xfId="4" applyNumberFormat="1" applyFont="1" applyBorder="1" applyAlignment="1">
      <alignment horizontal="center" vertical="center"/>
    </xf>
    <xf numFmtId="0" fontId="18" fillId="0" borderId="125" xfId="4" applyFont="1" applyFill="1" applyBorder="1" applyAlignment="1">
      <alignment vertical="center"/>
    </xf>
    <xf numFmtId="185" fontId="18" fillId="0" borderId="200" xfId="4" applyNumberFormat="1" applyFont="1" applyBorder="1" applyAlignment="1">
      <alignment horizontal="center" vertical="center"/>
    </xf>
    <xf numFmtId="185" fontId="18" fillId="0" borderId="62" xfId="4" applyNumberFormat="1" applyFont="1" applyBorder="1" applyAlignment="1">
      <alignment horizontal="center" vertical="center"/>
    </xf>
    <xf numFmtId="185" fontId="18" fillId="0" borderId="201" xfId="4" applyNumberFormat="1" applyFont="1" applyBorder="1" applyAlignment="1">
      <alignment horizontal="center" vertical="center"/>
    </xf>
    <xf numFmtId="38" fontId="18" fillId="0" borderId="132" xfId="1" applyFont="1" applyBorder="1" applyAlignment="1">
      <alignment vertical="center"/>
    </xf>
    <xf numFmtId="38" fontId="18" fillId="0" borderId="131" xfId="1" applyFont="1" applyFill="1" applyBorder="1" applyAlignment="1">
      <alignment vertical="center"/>
    </xf>
    <xf numFmtId="38" fontId="18" fillId="0" borderId="131" xfId="1" applyFont="1" applyBorder="1" applyAlignment="1">
      <alignment vertical="center"/>
    </xf>
    <xf numFmtId="0" fontId="18" fillId="0" borderId="0" xfId="4" applyFont="1" applyAlignment="1">
      <alignment horizontal="left" vertical="center"/>
    </xf>
    <xf numFmtId="0" fontId="18" fillId="0" borderId="0" xfId="4" applyFont="1" applyFill="1" applyAlignment="1">
      <alignment vertical="center"/>
    </xf>
    <xf numFmtId="0" fontId="17" fillId="0" borderId="0" xfId="3" applyFont="1" applyFill="1">
      <alignment vertical="center"/>
    </xf>
    <xf numFmtId="0" fontId="20" fillId="0" borderId="1" xfId="3" applyFont="1" applyFill="1" applyBorder="1" applyAlignment="1">
      <alignment vertical="center"/>
    </xf>
    <xf numFmtId="0" fontId="20" fillId="0" borderId="5" xfId="3" applyFont="1" applyFill="1" applyBorder="1" applyAlignment="1">
      <alignment vertical="center"/>
    </xf>
    <xf numFmtId="0" fontId="22" fillId="0" borderId="0" xfId="3" applyFont="1">
      <alignment vertical="center"/>
    </xf>
    <xf numFmtId="0" fontId="17" fillId="0" borderId="0" xfId="3" applyFont="1">
      <alignment vertical="center"/>
    </xf>
    <xf numFmtId="0" fontId="16" fillId="0" borderId="0" xfId="3" applyFont="1">
      <alignment vertical="center"/>
    </xf>
    <xf numFmtId="0" fontId="16" fillId="0" borderId="0" xfId="3" applyFont="1" applyFill="1">
      <alignment vertical="center"/>
    </xf>
    <xf numFmtId="0" fontId="16" fillId="0" borderId="0" xfId="3" applyFont="1" applyFill="1" applyAlignment="1" applyProtection="1">
      <alignment horizontal="right" vertical="center"/>
      <protection locked="0"/>
    </xf>
    <xf numFmtId="0" fontId="17" fillId="0" borderId="0" xfId="3" applyFont="1" applyFill="1" applyAlignment="1" applyProtection="1">
      <alignment horizontal="center" vertical="center"/>
    </xf>
    <xf numFmtId="0" fontId="26" fillId="0" borderId="0" xfId="3" applyFont="1">
      <alignment vertical="center"/>
    </xf>
    <xf numFmtId="0" fontId="24" fillId="0" borderId="18" xfId="3" applyFont="1" applyFill="1" applyBorder="1" applyAlignment="1">
      <alignment horizontal="center" vertical="center" shrinkToFit="1"/>
    </xf>
    <xf numFmtId="0" fontId="24" fillId="0" borderId="19" xfId="3" applyFont="1" applyFill="1" applyBorder="1" applyAlignment="1">
      <alignment horizontal="center" vertical="center" shrinkToFit="1"/>
    </xf>
    <xf numFmtId="0" fontId="24" fillId="0" borderId="27" xfId="3" applyFont="1" applyFill="1" applyBorder="1" applyAlignment="1">
      <alignment horizontal="center" vertical="center" shrinkToFit="1"/>
    </xf>
    <xf numFmtId="0" fontId="24" fillId="0" borderId="28" xfId="3" applyFont="1" applyFill="1" applyBorder="1" applyAlignment="1">
      <alignment horizontal="center" vertical="center" shrinkToFit="1"/>
    </xf>
    <xf numFmtId="0" fontId="24" fillId="0" borderId="29" xfId="3" applyFont="1" applyFill="1" applyBorder="1" applyAlignment="1">
      <alignment horizontal="center" vertical="center" shrinkToFit="1"/>
    </xf>
    <xf numFmtId="0" fontId="24" fillId="0" borderId="30" xfId="3" applyFont="1" applyFill="1" applyBorder="1" applyAlignment="1">
      <alignment horizontal="center" vertical="center" shrinkToFit="1"/>
    </xf>
    <xf numFmtId="0" fontId="24" fillId="0" borderId="31" xfId="3" applyFont="1" applyFill="1" applyBorder="1" applyAlignment="1">
      <alignment horizontal="center" vertical="center" shrinkToFit="1"/>
    </xf>
    <xf numFmtId="0" fontId="24" fillId="0" borderId="28" xfId="3" applyFont="1" applyFill="1" applyBorder="1" applyAlignment="1">
      <alignment horizontal="center" vertical="center" wrapText="1" shrinkToFit="1"/>
    </xf>
    <xf numFmtId="0" fontId="24" fillId="0" borderId="34" xfId="3" applyFont="1" applyFill="1" applyBorder="1" applyAlignment="1">
      <alignment horizontal="center" vertical="center" shrinkToFit="1"/>
    </xf>
    <xf numFmtId="0" fontId="24" fillId="0" borderId="35" xfId="3" applyFont="1" applyFill="1" applyBorder="1" applyAlignment="1">
      <alignment horizontal="center" vertical="center" shrinkToFit="1"/>
    </xf>
    <xf numFmtId="0" fontId="24" fillId="0" borderId="36" xfId="3" applyFont="1" applyFill="1" applyBorder="1" applyAlignment="1">
      <alignment horizontal="center" vertical="center" shrinkToFit="1"/>
    </xf>
    <xf numFmtId="0" fontId="24" fillId="0" borderId="37" xfId="3" applyFont="1" applyFill="1" applyBorder="1" applyAlignment="1">
      <alignment horizontal="center" vertical="center" shrinkToFit="1"/>
    </xf>
    <xf numFmtId="0" fontId="24" fillId="0" borderId="35" xfId="3" applyFont="1" applyFill="1" applyBorder="1" applyAlignment="1">
      <alignment vertical="center" shrinkToFit="1"/>
    </xf>
    <xf numFmtId="0" fontId="24" fillId="0" borderId="38" xfId="3" applyFont="1" applyFill="1" applyBorder="1" applyAlignment="1">
      <alignment horizontal="center" vertical="center" shrinkToFit="1"/>
    </xf>
    <xf numFmtId="0" fontId="20" fillId="0" borderId="40" xfId="3" applyFont="1" applyFill="1" applyBorder="1" applyAlignment="1">
      <alignment vertical="center" shrinkToFit="1"/>
    </xf>
    <xf numFmtId="0" fontId="20" fillId="0" borderId="14" xfId="3" applyFont="1" applyFill="1" applyBorder="1" applyAlignment="1">
      <alignment vertical="center" shrinkToFit="1"/>
    </xf>
    <xf numFmtId="0" fontId="20" fillId="0" borderId="41" xfId="3" applyFont="1" applyFill="1" applyBorder="1" applyAlignment="1">
      <alignment vertical="center" shrinkToFit="1"/>
    </xf>
    <xf numFmtId="0" fontId="20" fillId="0" borderId="23" xfId="3" applyFont="1" applyFill="1" applyBorder="1" applyAlignment="1">
      <alignment vertical="center" shrinkToFit="1"/>
    </xf>
    <xf numFmtId="176" fontId="20" fillId="0" borderId="24" xfId="3" applyNumberFormat="1" applyFont="1" applyFill="1" applyBorder="1" applyAlignment="1">
      <alignment vertical="center" shrinkToFit="1"/>
    </xf>
    <xf numFmtId="0" fontId="20" fillId="0" borderId="24" xfId="3" applyFont="1" applyFill="1" applyBorder="1" applyAlignment="1">
      <alignment vertical="center" shrinkToFit="1"/>
    </xf>
    <xf numFmtId="177" fontId="20" fillId="0" borderId="24" xfId="3" applyNumberFormat="1" applyFont="1" applyFill="1" applyBorder="1" applyAlignment="1">
      <alignment vertical="center" shrinkToFit="1"/>
    </xf>
    <xf numFmtId="178" fontId="20" fillId="0" borderId="24" xfId="3" applyNumberFormat="1" applyFont="1" applyFill="1" applyBorder="1" applyAlignment="1">
      <alignment vertical="center" shrinkToFit="1"/>
    </xf>
    <xf numFmtId="178" fontId="24" fillId="0" borderId="24" xfId="3" applyNumberFormat="1" applyFont="1" applyFill="1" applyBorder="1" applyAlignment="1">
      <alignment vertical="center" shrinkToFit="1"/>
    </xf>
    <xf numFmtId="178" fontId="24" fillId="0" borderId="42" xfId="3" applyNumberFormat="1" applyFont="1" applyFill="1" applyBorder="1" applyAlignment="1">
      <alignment vertical="center" shrinkToFit="1"/>
    </xf>
    <xf numFmtId="178" fontId="20" fillId="0" borderId="23" xfId="3" applyNumberFormat="1" applyFont="1" applyFill="1" applyBorder="1" applyAlignment="1">
      <alignment vertical="center" shrinkToFit="1"/>
    </xf>
    <xf numFmtId="178" fontId="24" fillId="0" borderId="25" xfId="3" applyNumberFormat="1" applyFont="1" applyFill="1" applyBorder="1" applyAlignment="1">
      <alignment vertical="center" shrinkToFit="1"/>
    </xf>
    <xf numFmtId="0" fontId="20" fillId="0" borderId="23" xfId="3" applyFont="1" applyFill="1" applyBorder="1" applyAlignment="1">
      <alignment horizontal="center" vertical="center" shrinkToFit="1"/>
    </xf>
    <xf numFmtId="178" fontId="24" fillId="0" borderId="16" xfId="3" applyNumberFormat="1" applyFont="1" applyFill="1" applyBorder="1" applyAlignment="1">
      <alignment vertical="center" shrinkToFit="1"/>
    </xf>
    <xf numFmtId="0" fontId="20" fillId="0" borderId="43" xfId="3" applyFont="1" applyFill="1" applyBorder="1" applyAlignment="1">
      <alignment vertical="center" shrinkToFit="1"/>
    </xf>
    <xf numFmtId="179" fontId="24" fillId="0" borderId="48" xfId="3" applyNumberFormat="1" applyFont="1" applyFill="1" applyBorder="1" applyAlignment="1">
      <alignment vertical="center" shrinkToFit="1"/>
    </xf>
    <xf numFmtId="176" fontId="24" fillId="0" borderId="48" xfId="3" applyNumberFormat="1" applyFont="1" applyFill="1" applyBorder="1" applyAlignment="1">
      <alignment vertical="center" shrinkToFit="1"/>
    </xf>
    <xf numFmtId="178" fontId="24" fillId="0" borderId="48" xfId="3" applyNumberFormat="1" applyFont="1" applyFill="1" applyBorder="1" applyAlignment="1">
      <alignment vertical="center" shrinkToFit="1"/>
    </xf>
    <xf numFmtId="178" fontId="24" fillId="0" borderId="49" xfId="3" applyNumberFormat="1" applyFont="1" applyFill="1" applyBorder="1" applyAlignment="1">
      <alignment vertical="center" shrinkToFit="1"/>
    </xf>
    <xf numFmtId="178" fontId="24" fillId="0" borderId="50" xfId="3" applyNumberFormat="1" applyFont="1" applyFill="1" applyBorder="1" applyAlignment="1">
      <alignment vertical="center" shrinkToFit="1"/>
    </xf>
    <xf numFmtId="0" fontId="28" fillId="0" borderId="47" xfId="3" applyFont="1" applyFill="1" applyBorder="1" applyAlignment="1">
      <alignment horizontal="center" vertical="center" shrinkToFit="1"/>
    </xf>
    <xf numFmtId="178" fontId="24" fillId="0" borderId="51" xfId="3" applyNumberFormat="1" applyFont="1" applyFill="1" applyBorder="1" applyAlignment="1">
      <alignment vertical="center" shrinkToFit="1"/>
    </xf>
    <xf numFmtId="0" fontId="20" fillId="0" borderId="53" xfId="3" applyFont="1" applyFill="1" applyBorder="1" applyAlignment="1">
      <alignment vertical="center" shrinkToFit="1"/>
    </xf>
    <xf numFmtId="0" fontId="20" fillId="0" borderId="54" xfId="3" applyFont="1" applyFill="1" applyBorder="1" applyAlignment="1">
      <alignment vertical="center" shrinkToFit="1"/>
    </xf>
    <xf numFmtId="2" fontId="20" fillId="0" borderId="55" xfId="5" applyNumberFormat="1" applyFont="1" applyFill="1" applyBorder="1" applyAlignment="1">
      <alignment vertical="center" shrinkToFit="1"/>
    </xf>
    <xf numFmtId="180" fontId="20" fillId="0" borderId="54" xfId="3" applyNumberFormat="1" applyFont="1" applyFill="1" applyBorder="1" applyAlignment="1">
      <alignment vertical="center" shrinkToFit="1"/>
    </xf>
    <xf numFmtId="0" fontId="20" fillId="0" borderId="55" xfId="3" applyFont="1" applyFill="1" applyBorder="1" applyAlignment="1">
      <alignment vertical="center" shrinkToFit="1"/>
    </xf>
    <xf numFmtId="177" fontId="20" fillId="0" borderId="55" xfId="5" applyNumberFormat="1" applyFont="1" applyFill="1" applyBorder="1" applyAlignment="1">
      <alignment vertical="center" shrinkToFit="1"/>
    </xf>
    <xf numFmtId="179" fontId="20" fillId="0" borderId="56" xfId="3" applyNumberFormat="1" applyFont="1" applyFill="1" applyBorder="1" applyAlignment="1">
      <alignment vertical="center" shrinkToFit="1"/>
    </xf>
    <xf numFmtId="176" fontId="20" fillId="0" borderId="57" xfId="5" applyNumberFormat="1" applyFont="1" applyFill="1" applyBorder="1" applyAlignment="1">
      <alignment vertical="center" shrinkToFit="1"/>
    </xf>
    <xf numFmtId="179" fontId="20" fillId="0" borderId="57" xfId="3" applyNumberFormat="1" applyFont="1" applyFill="1" applyBorder="1" applyAlignment="1">
      <alignment vertical="center" shrinkToFit="1"/>
    </xf>
    <xf numFmtId="180" fontId="20" fillId="0" borderId="56" xfId="3" applyNumberFormat="1" applyFont="1" applyFill="1" applyBorder="1" applyAlignment="1">
      <alignment vertical="center" shrinkToFit="1"/>
    </xf>
    <xf numFmtId="177" fontId="20" fillId="0" borderId="57" xfId="5" applyNumberFormat="1" applyFont="1" applyFill="1" applyBorder="1" applyAlignment="1">
      <alignment vertical="center" shrinkToFit="1"/>
    </xf>
    <xf numFmtId="178" fontId="20" fillId="0" borderId="57" xfId="3" applyNumberFormat="1" applyFont="1" applyFill="1" applyBorder="1" applyAlignment="1">
      <alignment vertical="center" shrinkToFit="1"/>
    </xf>
    <xf numFmtId="178" fontId="24" fillId="0" borderId="57" xfId="3" applyNumberFormat="1" applyFont="1" applyFill="1" applyBorder="1" applyAlignment="1">
      <alignment vertical="center" shrinkToFit="1"/>
    </xf>
    <xf numFmtId="178" fontId="24" fillId="0" borderId="58" xfId="3" applyNumberFormat="1" applyFont="1" applyFill="1" applyBorder="1" applyAlignment="1">
      <alignment vertical="center" shrinkToFit="1"/>
    </xf>
    <xf numFmtId="178" fontId="20" fillId="0" borderId="56" xfId="3" applyNumberFormat="1" applyFont="1" applyFill="1" applyBorder="1" applyAlignment="1">
      <alignment vertical="center" shrinkToFit="1"/>
    </xf>
    <xf numFmtId="178" fontId="24" fillId="0" borderId="59" xfId="3" applyNumberFormat="1" applyFont="1" applyFill="1" applyBorder="1" applyAlignment="1">
      <alignment vertical="center" shrinkToFit="1"/>
    </xf>
    <xf numFmtId="180" fontId="20" fillId="0" borderId="56" xfId="3" applyNumberFormat="1" applyFont="1" applyFill="1" applyBorder="1" applyAlignment="1">
      <alignment horizontal="center" vertical="center" shrinkToFit="1"/>
    </xf>
    <xf numFmtId="176" fontId="20" fillId="0" borderId="57" xfId="3" applyNumberFormat="1" applyFont="1" applyFill="1" applyBorder="1" applyAlignment="1">
      <alignment vertical="center" shrinkToFit="1"/>
    </xf>
    <xf numFmtId="178" fontId="24" fillId="0" borderId="60" xfId="3" applyNumberFormat="1" applyFont="1" applyFill="1" applyBorder="1" applyAlignment="1">
      <alignment vertical="center" shrinkToFit="1"/>
    </xf>
    <xf numFmtId="177" fontId="20" fillId="0" borderId="61" xfId="5" applyNumberFormat="1" applyFont="1" applyFill="1" applyBorder="1" applyAlignment="1">
      <alignment vertical="center" shrinkToFit="1"/>
    </xf>
    <xf numFmtId="179" fontId="20" fillId="0" borderId="24" xfId="3" applyNumberFormat="1" applyFont="1" applyFill="1" applyBorder="1" applyAlignment="1">
      <alignment vertical="center" shrinkToFit="1"/>
    </xf>
    <xf numFmtId="179" fontId="24" fillId="0" borderId="48" xfId="5" applyNumberFormat="1" applyFont="1" applyFill="1" applyBorder="1" applyAlignment="1">
      <alignment vertical="center" shrinkToFit="1"/>
    </xf>
    <xf numFmtId="176" fontId="24" fillId="0" borderId="48" xfId="5" applyNumberFormat="1" applyFont="1" applyFill="1" applyBorder="1" applyAlignment="1">
      <alignment vertical="center" shrinkToFit="1"/>
    </xf>
    <xf numFmtId="178" fontId="28" fillId="0" borderId="47" xfId="3" applyNumberFormat="1" applyFont="1" applyFill="1" applyBorder="1" applyAlignment="1">
      <alignment vertical="center" shrinkToFit="1"/>
    </xf>
    <xf numFmtId="178" fontId="28" fillId="0" borderId="48" xfId="3" applyNumberFormat="1" applyFont="1" applyFill="1" applyBorder="1" applyAlignment="1">
      <alignment vertical="center" shrinkToFit="1"/>
    </xf>
    <xf numFmtId="0" fontId="20" fillId="0" borderId="47" xfId="3" applyFont="1" applyFill="1" applyBorder="1" applyAlignment="1">
      <alignment horizontal="center" vertical="center" shrinkToFit="1"/>
    </xf>
    <xf numFmtId="176" fontId="20" fillId="0" borderId="48" xfId="5" applyNumberFormat="1" applyFont="1" applyFill="1" applyBorder="1" applyAlignment="1">
      <alignment vertical="center" shrinkToFit="1"/>
    </xf>
    <xf numFmtId="176" fontId="28" fillId="0" borderId="48" xfId="3" applyNumberFormat="1" applyFont="1" applyFill="1" applyBorder="1" applyAlignment="1">
      <alignment vertical="center" shrinkToFit="1"/>
    </xf>
    <xf numFmtId="2" fontId="20" fillId="0" borderId="56" xfId="3" applyNumberFormat="1" applyFont="1" applyFill="1" applyBorder="1" applyAlignment="1">
      <alignment vertical="center" shrinkToFit="1"/>
    </xf>
    <xf numFmtId="0" fontId="20" fillId="0" borderId="61" xfId="3" applyFont="1" applyFill="1" applyBorder="1" applyAlignment="1">
      <alignment vertical="center" shrinkToFit="1"/>
    </xf>
    <xf numFmtId="0" fontId="28" fillId="0" borderId="43" xfId="3" applyFont="1" applyFill="1" applyBorder="1" applyAlignment="1" applyProtection="1">
      <alignment vertical="center" shrinkToFit="1"/>
      <protection locked="0"/>
    </xf>
    <xf numFmtId="180" fontId="24" fillId="0" borderId="48" xfId="3" applyNumberFormat="1" applyFont="1" applyFill="1" applyBorder="1" applyAlignment="1">
      <alignment vertical="center" shrinkToFit="1"/>
    </xf>
    <xf numFmtId="178" fontId="20" fillId="0" borderId="47" xfId="3" applyNumberFormat="1" applyFont="1" applyFill="1" applyBorder="1" applyAlignment="1">
      <alignment vertical="center" shrinkToFit="1"/>
    </xf>
    <xf numFmtId="178" fontId="20" fillId="0" borderId="48" xfId="3" applyNumberFormat="1" applyFont="1" applyFill="1" applyBorder="1" applyAlignment="1">
      <alignment vertical="center" shrinkToFit="1"/>
    </xf>
    <xf numFmtId="178" fontId="20" fillId="0" borderId="55" xfId="5" applyNumberFormat="1" applyFont="1" applyFill="1" applyBorder="1" applyAlignment="1">
      <alignment vertical="center" shrinkToFit="1"/>
    </xf>
    <xf numFmtId="0" fontId="20" fillId="0" borderId="56" xfId="3" applyFont="1" applyFill="1" applyBorder="1" applyAlignment="1">
      <alignment vertical="center" shrinkToFit="1"/>
    </xf>
    <xf numFmtId="180" fontId="24" fillId="0" borderId="57" xfId="3" applyNumberFormat="1" applyFont="1" applyFill="1" applyBorder="1" applyAlignment="1">
      <alignment vertical="center" shrinkToFit="1"/>
    </xf>
    <xf numFmtId="176" fontId="24" fillId="0" borderId="57" xfId="5" applyNumberFormat="1" applyFont="1" applyFill="1" applyBorder="1" applyAlignment="1">
      <alignment vertical="center" shrinkToFit="1"/>
    </xf>
    <xf numFmtId="0" fontId="20" fillId="0" borderId="64" xfId="3" applyFont="1" applyFill="1" applyBorder="1" applyAlignment="1">
      <alignment vertical="center" shrinkToFit="1"/>
    </xf>
    <xf numFmtId="0" fontId="20" fillId="0" borderId="65" xfId="3" applyFont="1" applyFill="1" applyBorder="1" applyAlignment="1">
      <alignment vertical="center" shrinkToFit="1"/>
    </xf>
    <xf numFmtId="178" fontId="20" fillId="0" borderId="75" xfId="5" applyNumberFormat="1" applyFont="1" applyFill="1" applyBorder="1" applyAlignment="1">
      <alignment vertical="center" shrinkToFit="1"/>
    </xf>
    <xf numFmtId="180" fontId="20" fillId="0" borderId="65" xfId="3" applyNumberFormat="1" applyFont="1" applyFill="1" applyBorder="1" applyAlignment="1">
      <alignment vertical="center" shrinkToFit="1"/>
    </xf>
    <xf numFmtId="0" fontId="20" fillId="0" borderId="66" xfId="3" applyFont="1" applyFill="1" applyBorder="1" applyAlignment="1">
      <alignment vertical="center" shrinkToFit="1"/>
    </xf>
    <xf numFmtId="177" fontId="20" fillId="0" borderId="67" xfId="5" applyNumberFormat="1" applyFont="1" applyFill="1" applyBorder="1" applyAlignment="1">
      <alignment vertical="center" shrinkToFit="1"/>
    </xf>
    <xf numFmtId="0" fontId="20" fillId="0" borderId="68" xfId="3" applyFont="1" applyFill="1" applyBorder="1" applyAlignment="1">
      <alignment vertical="center" shrinkToFit="1"/>
    </xf>
    <xf numFmtId="176" fontId="20" fillId="0" borderId="69" xfId="5" applyNumberFormat="1" applyFont="1" applyFill="1" applyBorder="1" applyAlignment="1">
      <alignment vertical="center" shrinkToFit="1"/>
    </xf>
    <xf numFmtId="0" fontId="20" fillId="0" borderId="70" xfId="3" applyFont="1" applyFill="1" applyBorder="1" applyAlignment="1">
      <alignment vertical="center" shrinkToFit="1"/>
    </xf>
    <xf numFmtId="2" fontId="20" fillId="0" borderId="68" xfId="3" applyNumberFormat="1" applyFont="1" applyFill="1" applyBorder="1" applyAlignment="1">
      <alignment vertical="center" shrinkToFit="1"/>
    </xf>
    <xf numFmtId="177" fontId="20" fillId="0" borderId="70" xfId="5" applyNumberFormat="1" applyFont="1" applyFill="1" applyBorder="1" applyAlignment="1">
      <alignment vertical="center" shrinkToFit="1"/>
    </xf>
    <xf numFmtId="178" fontId="20" fillId="0" borderId="70" xfId="3" applyNumberFormat="1" applyFont="1" applyFill="1" applyBorder="1" applyAlignment="1">
      <alignment vertical="center" shrinkToFit="1"/>
    </xf>
    <xf numFmtId="178" fontId="24" fillId="0" borderId="70" xfId="3" applyNumberFormat="1" applyFont="1" applyFill="1" applyBorder="1" applyAlignment="1">
      <alignment vertical="center" shrinkToFit="1"/>
    </xf>
    <xf numFmtId="178" fontId="20" fillId="0" borderId="68" xfId="3" applyNumberFormat="1" applyFont="1" applyFill="1" applyBorder="1" applyAlignment="1">
      <alignment vertical="center" shrinkToFit="1"/>
    </xf>
    <xf numFmtId="178" fontId="24" fillId="0" borderId="72" xfId="3" applyNumberFormat="1" applyFont="1" applyFill="1" applyBorder="1" applyAlignment="1">
      <alignment vertical="center" shrinkToFit="1"/>
    </xf>
    <xf numFmtId="180" fontId="20" fillId="0" borderId="73" xfId="3" applyNumberFormat="1" applyFont="1" applyFill="1" applyBorder="1" applyAlignment="1">
      <alignment horizontal="center" vertical="center" shrinkToFit="1"/>
    </xf>
    <xf numFmtId="176" fontId="20" fillId="0" borderId="70" xfId="5" applyNumberFormat="1" applyFont="1" applyFill="1" applyBorder="1" applyAlignment="1">
      <alignment vertical="center" shrinkToFit="1"/>
    </xf>
    <xf numFmtId="176" fontId="20" fillId="0" borderId="70" xfId="3" applyNumberFormat="1" applyFont="1" applyFill="1" applyBorder="1" applyAlignment="1">
      <alignment vertical="center" shrinkToFit="1"/>
    </xf>
    <xf numFmtId="178" fontId="24" fillId="0" borderId="74" xfId="3" applyNumberFormat="1" applyFont="1" applyFill="1" applyBorder="1" applyAlignment="1">
      <alignment vertical="center" shrinkToFit="1"/>
    </xf>
    <xf numFmtId="177" fontId="20" fillId="0" borderId="76" xfId="5" applyNumberFormat="1" applyFont="1" applyFill="1" applyBorder="1" applyAlignment="1">
      <alignment vertical="center" shrinkToFit="1"/>
    </xf>
    <xf numFmtId="0" fontId="17" fillId="0" borderId="0" xfId="3" applyFont="1" applyFill="1" applyProtection="1">
      <alignment vertical="center"/>
      <protection locked="0"/>
    </xf>
    <xf numFmtId="0" fontId="16" fillId="0" borderId="0" xfId="3" applyFont="1" applyFill="1" applyProtection="1">
      <alignment vertical="center"/>
      <protection locked="0"/>
    </xf>
    <xf numFmtId="0" fontId="17" fillId="0" borderId="0" xfId="3" applyFont="1" applyFill="1" applyAlignment="1">
      <alignment horizontal="center" vertical="center"/>
    </xf>
    <xf numFmtId="0" fontId="20" fillId="0" borderId="0" xfId="3" applyFont="1" applyFill="1">
      <alignment vertical="center"/>
    </xf>
    <xf numFmtId="0" fontId="24" fillId="0" borderId="0" xfId="3" applyFont="1" applyFill="1">
      <alignment vertical="center"/>
    </xf>
    <xf numFmtId="0" fontId="20" fillId="0" borderId="0" xfId="3" applyFont="1" applyFill="1" applyAlignment="1">
      <alignment horizontal="center" vertical="center"/>
    </xf>
    <xf numFmtId="0" fontId="17" fillId="0" borderId="0" xfId="3" applyFont="1" applyProtection="1">
      <alignment vertical="center"/>
      <protection locked="0"/>
    </xf>
    <xf numFmtId="0" fontId="20" fillId="0" borderId="0" xfId="3" applyFont="1" applyFill="1" applyProtection="1">
      <alignment vertical="center"/>
      <protection locked="0"/>
    </xf>
    <xf numFmtId="0" fontId="24" fillId="0" borderId="0" xfId="3" applyFont="1" applyFill="1" applyProtection="1">
      <alignment vertical="center"/>
      <protection locked="0"/>
    </xf>
    <xf numFmtId="0" fontId="17" fillId="0" borderId="0" xfId="3" applyFont="1" applyAlignment="1" applyProtection="1">
      <alignment vertical="center" wrapText="1"/>
      <protection locked="0"/>
    </xf>
    <xf numFmtId="0" fontId="17" fillId="0" borderId="0" xfId="3" applyFont="1" applyAlignment="1">
      <alignment horizontal="center" vertical="center"/>
    </xf>
    <xf numFmtId="0" fontId="16" fillId="0" borderId="0" xfId="3" applyFont="1" applyProtection="1">
      <alignment vertical="center"/>
      <protection locked="0"/>
    </xf>
    <xf numFmtId="0" fontId="28" fillId="0" borderId="0" xfId="3" applyFont="1">
      <alignment vertical="center"/>
    </xf>
    <xf numFmtId="0" fontId="18" fillId="0" borderId="0" xfId="3" applyFont="1">
      <alignment vertical="center"/>
    </xf>
    <xf numFmtId="0" fontId="20" fillId="0" borderId="0" xfId="3" applyFont="1">
      <alignment vertical="center"/>
    </xf>
    <xf numFmtId="0" fontId="24" fillId="0" borderId="14" xfId="3" applyFont="1" applyBorder="1">
      <alignment vertical="center"/>
    </xf>
    <xf numFmtId="0" fontId="24" fillId="0" borderId="15" xfId="3" applyFont="1" applyBorder="1">
      <alignment vertical="center"/>
    </xf>
    <xf numFmtId="0" fontId="24" fillId="0" borderId="17" xfId="3" applyFont="1" applyBorder="1">
      <alignment vertical="center"/>
    </xf>
    <xf numFmtId="2" fontId="24" fillId="0" borderId="15" xfId="3" applyNumberFormat="1" applyFont="1" applyFill="1" applyBorder="1">
      <alignment vertical="center"/>
    </xf>
    <xf numFmtId="182" fontId="24" fillId="0" borderId="45" xfId="3" applyNumberFormat="1" applyFont="1" applyFill="1" applyBorder="1" applyAlignment="1">
      <alignment horizontal="right" vertical="center"/>
    </xf>
    <xf numFmtId="182" fontId="24" fillId="0" borderId="154" xfId="3" applyNumberFormat="1" applyFont="1" applyFill="1" applyBorder="1" applyAlignment="1">
      <alignment vertical="center" shrinkToFit="1"/>
    </xf>
    <xf numFmtId="0" fontId="31" fillId="0" borderId="154" xfId="3" applyFont="1" applyBorder="1" applyAlignment="1">
      <alignment horizontal="center" vertical="center"/>
    </xf>
    <xf numFmtId="0" fontId="20" fillId="0" borderId="154" xfId="3" applyFont="1" applyBorder="1">
      <alignment vertical="center"/>
    </xf>
    <xf numFmtId="0" fontId="17" fillId="0" borderId="154" xfId="3" applyFont="1" applyBorder="1">
      <alignment vertical="center"/>
    </xf>
    <xf numFmtId="0" fontId="24" fillId="0" borderId="154" xfId="3" applyFont="1" applyBorder="1">
      <alignment vertical="center"/>
    </xf>
    <xf numFmtId="0" fontId="16" fillId="0" borderId="154" xfId="3" applyFont="1" applyFill="1" applyBorder="1">
      <alignment vertical="center"/>
    </xf>
    <xf numFmtId="0" fontId="24" fillId="0" borderId="154" xfId="3" applyFont="1" applyFill="1" applyBorder="1">
      <alignment vertical="center"/>
    </xf>
    <xf numFmtId="0" fontId="24" fillId="0" borderId="62" xfId="3" applyFont="1" applyBorder="1" applyAlignment="1">
      <alignment vertical="center" shrinkToFit="1"/>
    </xf>
    <xf numFmtId="182" fontId="24" fillId="0" borderId="0" xfId="3" applyNumberFormat="1" applyFont="1" applyFill="1" applyBorder="1" applyAlignment="1">
      <alignment horizontal="right" vertical="center"/>
    </xf>
    <xf numFmtId="182" fontId="24" fillId="0" borderId="0" xfId="3" applyNumberFormat="1" applyFont="1" applyFill="1" applyBorder="1" applyAlignment="1">
      <alignment vertical="center" shrinkToFit="1"/>
    </xf>
    <xf numFmtId="0" fontId="24" fillId="0" borderId="0" xfId="3" applyFont="1" applyBorder="1">
      <alignment vertical="center"/>
    </xf>
    <xf numFmtId="0" fontId="24" fillId="0" borderId="0" xfId="3" applyFont="1" applyFill="1" applyBorder="1">
      <alignment vertical="center"/>
    </xf>
    <xf numFmtId="40" fontId="33" fillId="0" borderId="0" xfId="4" applyNumberFormat="1" applyFont="1" applyBorder="1" applyAlignment="1">
      <alignment horizontal="right" vertical="center"/>
    </xf>
    <xf numFmtId="0" fontId="33" fillId="0" borderId="0" xfId="4" applyFont="1" applyBorder="1" applyAlignment="1">
      <alignment horizontal="left" vertical="center"/>
    </xf>
    <xf numFmtId="0" fontId="24" fillId="0" borderId="54" xfId="3" applyFont="1" applyBorder="1">
      <alignment vertical="center"/>
    </xf>
    <xf numFmtId="0" fontId="24" fillId="0" borderId="111" xfId="3" applyFont="1" applyBorder="1">
      <alignment vertical="center"/>
    </xf>
    <xf numFmtId="0" fontId="24" fillId="0" borderId="63" xfId="3" applyFont="1" applyBorder="1">
      <alignment vertical="center"/>
    </xf>
    <xf numFmtId="180" fontId="24" fillId="0" borderId="111" xfId="3" applyNumberFormat="1" applyFont="1" applyFill="1" applyBorder="1" applyAlignment="1">
      <alignment vertical="center"/>
    </xf>
    <xf numFmtId="0" fontId="24" fillId="0" borderId="111" xfId="3" applyFont="1" applyFill="1" applyBorder="1">
      <alignment vertical="center"/>
    </xf>
    <xf numFmtId="0" fontId="24" fillId="0" borderId="111" xfId="3" applyFont="1" applyBorder="1" applyAlignment="1">
      <alignment horizontal="right" vertical="center"/>
    </xf>
    <xf numFmtId="0" fontId="24" fillId="0" borderId="111" xfId="3" applyFont="1" applyBorder="1" applyAlignment="1">
      <alignment vertical="center" shrinkToFit="1"/>
    </xf>
    <xf numFmtId="38" fontId="24" fillId="0" borderId="111" xfId="1" applyFont="1" applyFill="1" applyBorder="1" applyAlignment="1">
      <alignment vertical="center"/>
    </xf>
    <xf numFmtId="0" fontId="24" fillId="0" borderId="111" xfId="3" applyFont="1" applyBorder="1" applyAlignment="1">
      <alignment vertical="center"/>
    </xf>
    <xf numFmtId="0" fontId="24" fillId="0" borderId="15" xfId="3" applyFont="1" applyFill="1" applyBorder="1">
      <alignment vertical="center"/>
    </xf>
    <xf numFmtId="38" fontId="24" fillId="0" borderId="111" xfId="1" applyFont="1" applyBorder="1" applyAlignment="1">
      <alignment vertical="center"/>
    </xf>
    <xf numFmtId="0" fontId="16" fillId="0" borderId="15" xfId="3" applyFont="1" applyBorder="1">
      <alignment vertical="center"/>
    </xf>
    <xf numFmtId="0" fontId="24" fillId="0" borderId="45" xfId="3" applyFont="1" applyBorder="1">
      <alignment vertical="center"/>
    </xf>
    <xf numFmtId="0" fontId="24" fillId="0" borderId="62" xfId="3" applyFont="1" applyBorder="1">
      <alignment vertical="center"/>
    </xf>
    <xf numFmtId="183" fontId="24" fillId="0" borderId="154" xfId="3" applyNumberFormat="1" applyFont="1" applyFill="1" applyBorder="1" applyAlignment="1">
      <alignment vertical="center"/>
    </xf>
    <xf numFmtId="0" fontId="24" fillId="0" borderId="120" xfId="3" applyFont="1" applyBorder="1">
      <alignment vertical="center"/>
    </xf>
    <xf numFmtId="0" fontId="24" fillId="0" borderId="138" xfId="3" applyFont="1" applyBorder="1">
      <alignment vertical="center"/>
    </xf>
    <xf numFmtId="0" fontId="24" fillId="0" borderId="30" xfId="3" applyFont="1" applyBorder="1">
      <alignment vertical="center"/>
    </xf>
    <xf numFmtId="0" fontId="24" fillId="0" borderId="138" xfId="3" applyFont="1" applyFill="1" applyBorder="1">
      <alignment vertical="center"/>
    </xf>
    <xf numFmtId="0" fontId="16" fillId="0" borderId="111" xfId="3" applyFont="1" applyFill="1" applyBorder="1">
      <alignment vertical="center"/>
    </xf>
    <xf numFmtId="0" fontId="16" fillId="0" borderId="15" xfId="3" applyFont="1" applyFill="1" applyBorder="1">
      <alignment vertical="center"/>
    </xf>
    <xf numFmtId="183" fontId="24" fillId="0" borderId="15" xfId="3" applyNumberFormat="1" applyFont="1" applyFill="1" applyBorder="1" applyAlignment="1">
      <alignment vertical="center"/>
    </xf>
    <xf numFmtId="0" fontId="24" fillId="0" borderId="98" xfId="3" applyFont="1" applyBorder="1" applyAlignment="1">
      <alignment vertical="center"/>
    </xf>
    <xf numFmtId="0" fontId="24" fillId="0" borderId="118" xfId="3" applyFont="1" applyBorder="1" applyAlignment="1">
      <alignment vertical="center"/>
    </xf>
    <xf numFmtId="0" fontId="24" fillId="0" borderId="99" xfId="3" applyFont="1" applyBorder="1" applyAlignment="1">
      <alignment vertical="center"/>
    </xf>
    <xf numFmtId="0" fontId="24" fillId="0" borderId="89" xfId="3" applyFont="1" applyBorder="1" applyAlignment="1">
      <alignment vertical="center"/>
    </xf>
    <xf numFmtId="0" fontId="24" fillId="0" borderId="143" xfId="3" applyFont="1" applyBorder="1">
      <alignment vertical="center"/>
    </xf>
    <xf numFmtId="0" fontId="24" fillId="0" borderId="145" xfId="3" applyFont="1" applyBorder="1">
      <alignment vertical="center"/>
    </xf>
    <xf numFmtId="0" fontId="24" fillId="0" borderId="144" xfId="3" applyFont="1" applyBorder="1">
      <alignment vertical="center"/>
    </xf>
    <xf numFmtId="180" fontId="24" fillId="0" borderId="145" xfId="3" applyNumberFormat="1" applyFont="1" applyFill="1" applyBorder="1" applyAlignment="1">
      <alignment vertical="center"/>
    </xf>
    <xf numFmtId="0" fontId="24" fillId="0" borderId="145" xfId="3" applyFont="1" applyFill="1" applyBorder="1">
      <alignment vertical="center"/>
    </xf>
    <xf numFmtId="0" fontId="16" fillId="0" borderId="145" xfId="3" applyFont="1" applyBorder="1">
      <alignment vertical="center"/>
    </xf>
    <xf numFmtId="0" fontId="20" fillId="0" borderId="0" xfId="3" applyFont="1" applyProtection="1">
      <alignment vertical="center"/>
      <protection locked="0"/>
    </xf>
    <xf numFmtId="177" fontId="24" fillId="0" borderId="0" xfId="3" applyNumberFormat="1" applyFont="1" applyFill="1" applyBorder="1" applyAlignment="1">
      <alignment horizontal="center" vertical="center"/>
    </xf>
    <xf numFmtId="0" fontId="24" fillId="0" borderId="138" xfId="3" applyFont="1" applyBorder="1" applyAlignment="1">
      <alignment vertical="center"/>
    </xf>
    <xf numFmtId="0" fontId="24" fillId="0" borderId="5" xfId="3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0" fontId="24" fillId="0" borderId="30" xfId="3" applyFont="1" applyBorder="1" applyAlignment="1">
      <alignment vertical="center"/>
    </xf>
    <xf numFmtId="0" fontId="24" fillId="0" borderId="0" xfId="3" applyFont="1" applyBorder="1" applyAlignment="1">
      <alignment vertical="center" shrinkToFit="1"/>
    </xf>
    <xf numFmtId="183" fontId="24" fillId="0" borderId="15" xfId="3" applyNumberFormat="1" applyFont="1" applyBorder="1" applyAlignment="1">
      <alignment vertical="center"/>
    </xf>
    <xf numFmtId="0" fontId="24" fillId="0" borderId="96" xfId="3" applyFont="1" applyBorder="1" applyAlignment="1">
      <alignment vertical="center"/>
    </xf>
    <xf numFmtId="0" fontId="24" fillId="0" borderId="97" xfId="3" applyFont="1" applyBorder="1" applyAlignment="1">
      <alignment vertical="center"/>
    </xf>
    <xf numFmtId="177" fontId="24" fillId="0" borderId="111" xfId="3" applyNumberFormat="1" applyFont="1" applyBorder="1" applyAlignment="1">
      <alignment vertical="center"/>
    </xf>
    <xf numFmtId="0" fontId="24" fillId="0" borderId="88" xfId="3" applyFont="1" applyBorder="1" applyAlignment="1">
      <alignment vertical="center"/>
    </xf>
    <xf numFmtId="0" fontId="24" fillId="0" borderId="90" xfId="3" applyFont="1" applyBorder="1" applyAlignment="1">
      <alignment vertical="center"/>
    </xf>
    <xf numFmtId="0" fontId="11" fillId="0" borderId="0" xfId="4" applyFont="1" applyAlignment="1">
      <alignment vertical="center"/>
    </xf>
    <xf numFmtId="0" fontId="31" fillId="0" borderId="0" xfId="3" applyFont="1" applyBorder="1" applyAlignment="1">
      <alignment horizontal="center" vertical="center"/>
    </xf>
    <xf numFmtId="0" fontId="20" fillId="0" borderId="0" xfId="3" applyFont="1" applyBorder="1">
      <alignment vertical="center"/>
    </xf>
    <xf numFmtId="0" fontId="17" fillId="0" borderId="0" xfId="3" applyFont="1" applyBorder="1">
      <alignment vertical="center"/>
    </xf>
    <xf numFmtId="0" fontId="16" fillId="0" borderId="0" xfId="3" applyFont="1" applyFill="1" applyBorder="1">
      <alignment vertical="center"/>
    </xf>
    <xf numFmtId="0" fontId="22" fillId="0" borderId="0" xfId="0" applyFont="1" applyBorder="1">
      <alignment vertical="center"/>
    </xf>
    <xf numFmtId="0" fontId="33" fillId="0" borderId="0" xfId="4" applyFont="1" applyBorder="1" applyAlignment="1">
      <alignment horizontal="center" vertical="center"/>
    </xf>
    <xf numFmtId="0" fontId="24" fillId="0" borderId="145" xfId="3" applyFont="1" applyBorder="1" applyAlignment="1">
      <alignment horizontal="right" vertical="center"/>
    </xf>
    <xf numFmtId="0" fontId="16" fillId="0" borderId="33" xfId="12" applyFont="1" applyFill="1" applyBorder="1" applyAlignment="1">
      <alignment horizontal="center" vertical="center"/>
    </xf>
    <xf numFmtId="0" fontId="16" fillId="0" borderId="1" xfId="12" applyFont="1" applyFill="1" applyBorder="1" applyAlignment="1">
      <alignment horizontal="center" vertical="center"/>
    </xf>
    <xf numFmtId="187" fontId="17" fillId="0" borderId="2" xfId="6" applyNumberFormat="1" applyFont="1" applyFill="1" applyBorder="1" applyAlignment="1">
      <alignment horizontal="center" vertical="center"/>
    </xf>
    <xf numFmtId="0" fontId="37" fillId="0" borderId="0" xfId="12" applyFont="1" applyFill="1"/>
    <xf numFmtId="0" fontId="12" fillId="0" borderId="0" xfId="12" applyFont="1" applyFill="1"/>
    <xf numFmtId="0" fontId="38" fillId="0" borderId="0" xfId="12" applyFont="1" applyFill="1"/>
    <xf numFmtId="0" fontId="12" fillId="0" borderId="0" xfId="12" applyFont="1" applyAlignment="1">
      <alignment horizontal="right"/>
    </xf>
    <xf numFmtId="0" fontId="37" fillId="0" borderId="82" xfId="12" applyFont="1" applyFill="1" applyBorder="1" applyAlignment="1"/>
    <xf numFmtId="0" fontId="37" fillId="0" borderId="87" xfId="12" applyFont="1" applyFill="1" applyBorder="1" applyAlignment="1">
      <alignment horizontal="right"/>
    </xf>
    <xf numFmtId="0" fontId="37" fillId="0" borderId="6" xfId="12" applyFont="1" applyFill="1" applyBorder="1" applyAlignment="1">
      <alignment horizontal="center"/>
    </xf>
    <xf numFmtId="0" fontId="37" fillId="0" borderId="84" xfId="12" applyFont="1" applyFill="1" applyBorder="1" applyAlignment="1">
      <alignment horizontal="center"/>
    </xf>
    <xf numFmtId="0" fontId="37" fillId="0" borderId="11" xfId="12" applyFont="1" applyFill="1" applyBorder="1" applyAlignment="1">
      <alignment horizontal="center"/>
    </xf>
    <xf numFmtId="0" fontId="37" fillId="0" borderId="203" xfId="12" applyFont="1" applyFill="1" applyBorder="1" applyAlignment="1"/>
    <xf numFmtId="0" fontId="37" fillId="0" borderId="204" xfId="12" applyFont="1" applyFill="1" applyBorder="1" applyAlignment="1">
      <alignment horizontal="center"/>
    </xf>
    <xf numFmtId="0" fontId="37" fillId="0" borderId="175" xfId="12" applyFont="1" applyFill="1" applyBorder="1" applyAlignment="1">
      <alignment horizontal="center"/>
    </xf>
    <xf numFmtId="0" fontId="37" fillId="0" borderId="178" xfId="12" applyFont="1" applyFill="1" applyBorder="1" applyAlignment="1">
      <alignment horizontal="center"/>
    </xf>
    <xf numFmtId="0" fontId="37" fillId="0" borderId="203" xfId="12" applyFont="1" applyFill="1" applyBorder="1" applyAlignment="1">
      <alignment horizontal="center"/>
    </xf>
    <xf numFmtId="0" fontId="37" fillId="0" borderId="128" xfId="12" applyFont="1" applyFill="1" applyBorder="1"/>
    <xf numFmtId="0" fontId="37" fillId="0" borderId="205" xfId="12" applyFont="1" applyFill="1" applyBorder="1"/>
    <xf numFmtId="0" fontId="37" fillId="0" borderId="206" xfId="12" applyFont="1" applyFill="1" applyBorder="1"/>
    <xf numFmtId="0" fontId="37" fillId="0" borderId="207" xfId="12" applyFont="1" applyFill="1" applyBorder="1"/>
    <xf numFmtId="0" fontId="37" fillId="0" borderId="208" xfId="12" applyFont="1" applyFill="1" applyBorder="1"/>
    <xf numFmtId="0" fontId="37" fillId="0" borderId="12" xfId="12" applyFont="1" applyFill="1" applyBorder="1"/>
    <xf numFmtId="0" fontId="37" fillId="0" borderId="43" xfId="12" applyFont="1" applyFill="1" applyBorder="1" applyAlignment="1">
      <alignment shrinkToFit="1"/>
    </xf>
    <xf numFmtId="0" fontId="37" fillId="0" borderId="209" xfId="12" applyFont="1" applyFill="1" applyBorder="1" applyAlignment="1">
      <alignment shrinkToFit="1"/>
    </xf>
    <xf numFmtId="0" fontId="37" fillId="3" borderId="210" xfId="12" applyFont="1" applyFill="1" applyBorder="1"/>
    <xf numFmtId="0" fontId="37" fillId="3" borderId="211" xfId="12" applyFont="1" applyFill="1" applyBorder="1"/>
    <xf numFmtId="0" fontId="37" fillId="3" borderId="212" xfId="12" applyFont="1" applyFill="1" applyBorder="1"/>
    <xf numFmtId="0" fontId="37" fillId="3" borderId="213" xfId="12" applyFont="1" applyFill="1" applyBorder="1" applyAlignment="1">
      <alignment shrinkToFit="1"/>
    </xf>
    <xf numFmtId="0" fontId="37" fillId="0" borderId="41" xfId="12" applyFont="1" applyFill="1" applyBorder="1"/>
    <xf numFmtId="0" fontId="37" fillId="0" borderId="17" xfId="12" applyFont="1" applyFill="1" applyBorder="1"/>
    <xf numFmtId="0" fontId="37" fillId="0" borderId="43" xfId="12" applyFont="1" applyFill="1" applyBorder="1"/>
    <xf numFmtId="0" fontId="37" fillId="0" borderId="96" xfId="12" applyFont="1" applyFill="1" applyBorder="1"/>
    <xf numFmtId="0" fontId="37" fillId="0" borderId="214" xfId="12" applyFont="1" applyFill="1" applyBorder="1"/>
    <xf numFmtId="0" fontId="37" fillId="3" borderId="213" xfId="12" applyFont="1" applyFill="1" applyBorder="1"/>
    <xf numFmtId="0" fontId="37" fillId="0" borderId="22" xfId="12" applyFont="1" applyFill="1" applyBorder="1"/>
    <xf numFmtId="0" fontId="37" fillId="0" borderId="215" xfId="12" applyFont="1" applyFill="1" applyBorder="1"/>
    <xf numFmtId="0" fontId="37" fillId="0" borderId="216" xfId="12" applyFont="1" applyFill="1" applyBorder="1"/>
    <xf numFmtId="0" fontId="37" fillId="0" borderId="217" xfId="12" applyFont="1" applyFill="1" applyBorder="1"/>
    <xf numFmtId="0" fontId="37" fillId="3" borderId="218" xfId="12" applyFont="1" applyFill="1" applyBorder="1"/>
    <xf numFmtId="0" fontId="37" fillId="3" borderId="189" xfId="12" applyFont="1" applyFill="1" applyBorder="1"/>
    <xf numFmtId="0" fontId="37" fillId="0" borderId="171" xfId="12" applyFont="1" applyFill="1" applyBorder="1"/>
    <xf numFmtId="0" fontId="37" fillId="0" borderId="219" xfId="12" applyFont="1" applyFill="1" applyBorder="1"/>
    <xf numFmtId="0" fontId="37" fillId="0" borderId="220" xfId="12" applyFont="1" applyFill="1" applyBorder="1"/>
    <xf numFmtId="0" fontId="37" fillId="0" borderId="221" xfId="12" applyFont="1" applyFill="1" applyBorder="1"/>
    <xf numFmtId="0" fontId="37" fillId="0" borderId="90" xfId="12" applyFont="1" applyFill="1" applyBorder="1"/>
    <xf numFmtId="0" fontId="37" fillId="0" borderId="66" xfId="12" applyFont="1" applyFill="1" applyBorder="1"/>
    <xf numFmtId="0" fontId="37" fillId="0" borderId="0" xfId="12" applyFont="1" applyFill="1" applyBorder="1"/>
    <xf numFmtId="0" fontId="37" fillId="0" borderId="7" xfId="12" applyFont="1" applyFill="1" applyBorder="1" applyAlignment="1">
      <alignment horizontal="center"/>
    </xf>
    <xf numFmtId="0" fontId="37" fillId="0" borderId="222" xfId="12" applyFont="1" applyFill="1" applyBorder="1" applyAlignment="1">
      <alignment horizontal="center"/>
    </xf>
    <xf numFmtId="0" fontId="37" fillId="0" borderId="223" xfId="12" applyFont="1" applyFill="1" applyBorder="1" applyAlignment="1">
      <alignment horizontal="center"/>
    </xf>
    <xf numFmtId="0" fontId="37" fillId="0" borderId="224" xfId="12" applyFont="1" applyFill="1" applyBorder="1"/>
    <xf numFmtId="0" fontId="37" fillId="0" borderId="225" xfId="12" applyFont="1" applyFill="1" applyBorder="1"/>
    <xf numFmtId="0" fontId="37" fillId="0" borderId="226" xfId="12" applyFont="1" applyFill="1" applyBorder="1"/>
    <xf numFmtId="0" fontId="37" fillId="3" borderId="227" xfId="12" applyFont="1" applyFill="1" applyBorder="1"/>
    <xf numFmtId="0" fontId="37" fillId="0" borderId="228" xfId="12" applyFont="1" applyFill="1" applyBorder="1"/>
    <xf numFmtId="0" fontId="37" fillId="0" borderId="209" xfId="12" applyFont="1" applyFill="1" applyBorder="1"/>
    <xf numFmtId="0" fontId="37" fillId="0" borderId="14" xfId="12" applyFont="1" applyFill="1" applyBorder="1"/>
    <xf numFmtId="0" fontId="37" fillId="0" borderId="229" xfId="12" applyFont="1" applyFill="1" applyBorder="1"/>
    <xf numFmtId="0" fontId="37" fillId="0" borderId="168" xfId="12" applyFont="1" applyFill="1" applyBorder="1"/>
    <xf numFmtId="0" fontId="37" fillId="0" borderId="113" xfId="12" applyFont="1" applyFill="1" applyBorder="1"/>
    <xf numFmtId="0" fontId="37" fillId="0" borderId="230" xfId="12" applyFont="1" applyFill="1" applyBorder="1"/>
    <xf numFmtId="0" fontId="37" fillId="0" borderId="231" xfId="12" applyFont="1" applyFill="1" applyBorder="1"/>
    <xf numFmtId="0" fontId="37" fillId="0" borderId="189" xfId="12" applyFont="1" applyFill="1" applyBorder="1"/>
    <xf numFmtId="0" fontId="37" fillId="0" borderId="176" xfId="12" applyFont="1" applyFill="1" applyBorder="1"/>
    <xf numFmtId="0" fontId="37" fillId="0" borderId="232" xfId="12" applyFont="1" applyFill="1" applyBorder="1"/>
    <xf numFmtId="0" fontId="37" fillId="0" borderId="94" xfId="12" applyFont="1" applyFill="1" applyBorder="1"/>
    <xf numFmtId="0" fontId="37" fillId="0" borderId="233" xfId="12" applyFont="1" applyFill="1" applyBorder="1"/>
    <xf numFmtId="0" fontId="23" fillId="0" borderId="0" xfId="12" applyFont="1" applyFill="1" applyBorder="1"/>
    <xf numFmtId="0" fontId="39" fillId="0" borderId="158" xfId="13" applyFont="1" applyFill="1" applyBorder="1" applyAlignment="1">
      <alignment horizontal="left" vertical="center" wrapText="1"/>
    </xf>
    <xf numFmtId="0" fontId="40" fillId="0" borderId="0" xfId="13" applyFont="1" applyFill="1" applyBorder="1" applyAlignment="1">
      <alignment horizontal="left" vertical="center" wrapText="1"/>
    </xf>
    <xf numFmtId="0" fontId="41" fillId="0" borderId="0" xfId="13" applyFont="1" applyFill="1" applyBorder="1" applyAlignment="1">
      <alignment horizontal="left" vertical="center" wrapText="1"/>
    </xf>
    <xf numFmtId="0" fontId="41" fillId="0" borderId="0" xfId="13" applyFont="1" applyFill="1" applyBorder="1" applyAlignment="1">
      <alignment horizontal="left" vertical="top" wrapText="1"/>
    </xf>
    <xf numFmtId="0" fontId="39" fillId="0" borderId="0" xfId="13" applyFont="1" applyFill="1" applyBorder="1" applyAlignment="1">
      <alignment vertical="center" wrapText="1"/>
    </xf>
    <xf numFmtId="0" fontId="39" fillId="0" borderId="0" xfId="13" applyFont="1" applyFill="1" applyBorder="1" applyAlignment="1">
      <alignment horizontal="left" vertical="center" wrapText="1"/>
    </xf>
    <xf numFmtId="0" fontId="41" fillId="4" borderId="0" xfId="0" applyFont="1" applyFill="1" applyBorder="1" applyAlignment="1">
      <alignment horizontal="left" vertical="center"/>
    </xf>
    <xf numFmtId="0" fontId="41" fillId="4" borderId="0" xfId="0" applyFont="1" applyFill="1" applyBorder="1" applyAlignment="1">
      <alignment horizontal="left" vertical="top" wrapText="1"/>
    </xf>
    <xf numFmtId="0" fontId="41" fillId="4" borderId="0" xfId="0" applyFont="1" applyFill="1" applyBorder="1" applyAlignment="1">
      <alignment vertical="center" wrapText="1"/>
    </xf>
    <xf numFmtId="49" fontId="10" fillId="4" borderId="236" xfId="0" applyNumberFormat="1" applyFont="1" applyFill="1" applyBorder="1" applyAlignment="1">
      <alignment horizontal="center" vertical="center" wrapText="1"/>
    </xf>
    <xf numFmtId="49" fontId="10" fillId="4" borderId="237" xfId="0" applyNumberFormat="1" applyFont="1" applyFill="1" applyBorder="1" applyAlignment="1">
      <alignment horizontal="center" vertical="center" wrapText="1"/>
    </xf>
    <xf numFmtId="0" fontId="39" fillId="0" borderId="0" xfId="13" applyFont="1" applyFill="1" applyBorder="1" applyAlignment="1">
      <alignment horizontal="center" vertical="center" wrapText="1"/>
    </xf>
    <xf numFmtId="0" fontId="45" fillId="0" borderId="238" xfId="13" applyFont="1" applyFill="1" applyBorder="1" applyAlignment="1">
      <alignment vertical="center" wrapText="1"/>
    </xf>
    <xf numFmtId="0" fontId="47" fillId="0" borderId="49" xfId="13" applyFont="1" applyFill="1" applyBorder="1" applyAlignment="1">
      <alignment vertical="center" wrapText="1"/>
    </xf>
    <xf numFmtId="0" fontId="47" fillId="0" borderId="239" xfId="13" applyFont="1" applyFill="1" applyBorder="1" applyAlignment="1">
      <alignment horizontal="center" vertical="center" wrapText="1"/>
    </xf>
    <xf numFmtId="0" fontId="47" fillId="0" borderId="48" xfId="13" applyFont="1" applyFill="1" applyBorder="1" applyAlignment="1">
      <alignment vertical="center" wrapText="1"/>
    </xf>
    <xf numFmtId="0" fontId="48" fillId="0" borderId="71" xfId="13" applyFont="1" applyFill="1" applyBorder="1" applyAlignment="1">
      <alignment vertical="center" wrapText="1"/>
    </xf>
    <xf numFmtId="0" fontId="48" fillId="0" borderId="243" xfId="13" applyFont="1" applyFill="1" applyBorder="1" applyAlignment="1">
      <alignment horizontal="center" vertical="center" wrapText="1"/>
    </xf>
    <xf numFmtId="0" fontId="49" fillId="0" borderId="0" xfId="13" applyFont="1" applyFill="1" applyBorder="1" applyAlignment="1">
      <alignment vertical="top" wrapText="1"/>
    </xf>
    <xf numFmtId="0" fontId="49" fillId="0" borderId="0" xfId="13" applyFont="1" applyFill="1" applyBorder="1" applyAlignment="1">
      <alignment horizontal="left" vertical="top" wrapText="1"/>
    </xf>
    <xf numFmtId="0" fontId="49" fillId="0" borderId="0" xfId="0" applyFont="1" applyBorder="1" applyAlignment="1">
      <alignment vertical="top" wrapText="1"/>
    </xf>
    <xf numFmtId="0" fontId="50" fillId="0" borderId="0" xfId="13" applyFont="1" applyFill="1" applyBorder="1" applyAlignment="1">
      <alignment vertical="center" wrapText="1"/>
    </xf>
    <xf numFmtId="0" fontId="51" fillId="0" borderId="0" xfId="13" applyFont="1" applyFill="1" applyBorder="1" applyAlignment="1">
      <alignment vertical="center" wrapText="1"/>
    </xf>
    <xf numFmtId="0" fontId="10" fillId="0" borderId="0" xfId="13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47" fillId="0" borderId="0" xfId="13" applyFont="1" applyFill="1" applyBorder="1" applyAlignment="1">
      <alignment vertical="center" wrapText="1"/>
    </xf>
    <xf numFmtId="0" fontId="46" fillId="4" borderId="0" xfId="14" applyFont="1" applyFill="1" applyAlignment="1">
      <alignment horizontal="center" vertical="center"/>
    </xf>
    <xf numFmtId="0" fontId="52" fillId="4" borderId="0" xfId="14" applyFont="1" applyFill="1" applyAlignment="1">
      <alignment horizontal="center" vertical="center"/>
    </xf>
    <xf numFmtId="49" fontId="46" fillId="4" borderId="0" xfId="14" applyNumberFormat="1" applyFont="1" applyFill="1" applyAlignment="1">
      <alignment horizontal="center" vertical="center"/>
    </xf>
    <xf numFmtId="0" fontId="46" fillId="4" borderId="0" xfId="14" applyFont="1" applyFill="1" applyAlignment="1">
      <alignment vertical="center"/>
    </xf>
    <xf numFmtId="0" fontId="46" fillId="4" borderId="0" xfId="14" applyFont="1" applyFill="1" applyAlignment="1">
      <alignment horizontal="right" vertical="center"/>
    </xf>
    <xf numFmtId="0" fontId="54" fillId="4" borderId="0" xfId="14" applyFont="1" applyFill="1" applyAlignment="1">
      <alignment horizontal="center" vertical="center"/>
    </xf>
    <xf numFmtId="49" fontId="52" fillId="4" borderId="0" xfId="14" applyNumberFormat="1" applyFont="1" applyFill="1" applyAlignment="1">
      <alignment horizontal="center" vertical="center"/>
    </xf>
    <xf numFmtId="0" fontId="52" fillId="4" borderId="0" xfId="14" applyFont="1" applyFill="1" applyAlignment="1">
      <alignment vertical="center"/>
    </xf>
    <xf numFmtId="0" fontId="46" fillId="4" borderId="0" xfId="14" applyFont="1" applyFill="1" applyBorder="1" applyAlignment="1">
      <alignment vertical="center"/>
    </xf>
    <xf numFmtId="0" fontId="46" fillId="4" borderId="1" xfId="14" applyFont="1" applyFill="1" applyBorder="1" applyAlignment="1">
      <alignment horizontal="center" vertical="center"/>
    </xf>
    <xf numFmtId="0" fontId="46" fillId="4" borderId="1" xfId="14" applyFont="1" applyFill="1" applyBorder="1" applyAlignment="1">
      <alignment horizontal="center" vertical="center" wrapText="1"/>
    </xf>
    <xf numFmtId="0" fontId="46" fillId="4" borderId="1" xfId="14" quotePrefix="1" applyFont="1" applyFill="1" applyBorder="1" applyAlignment="1">
      <alignment horizontal="center" vertical="center"/>
    </xf>
    <xf numFmtId="49" fontId="46" fillId="4" borderId="1" xfId="14" applyNumberFormat="1" applyFont="1" applyFill="1" applyBorder="1" applyAlignment="1">
      <alignment horizontal="center" vertical="center"/>
    </xf>
    <xf numFmtId="0" fontId="46" fillId="4" borderId="1" xfId="14" applyFont="1" applyFill="1" applyBorder="1" applyAlignment="1">
      <alignment vertical="top"/>
    </xf>
    <xf numFmtId="0" fontId="46" fillId="4" borderId="1" xfId="14" applyFont="1" applyFill="1" applyBorder="1" applyAlignment="1">
      <alignment horizontal="center" vertical="top"/>
    </xf>
    <xf numFmtId="0" fontId="46" fillId="4" borderId="1" xfId="14" applyFont="1" applyFill="1" applyBorder="1" applyAlignment="1">
      <alignment horizontal="center" vertical="top" wrapText="1"/>
    </xf>
    <xf numFmtId="49" fontId="46" fillId="4" borderId="1" xfId="14" applyNumberFormat="1" applyFont="1" applyFill="1" applyBorder="1" applyAlignment="1">
      <alignment horizontal="center" vertical="top"/>
    </xf>
    <xf numFmtId="0" fontId="46" fillId="4" borderId="2" xfId="14" applyFont="1" applyFill="1" applyBorder="1" applyAlignment="1">
      <alignment vertical="top" wrapText="1"/>
    </xf>
    <xf numFmtId="0" fontId="46" fillId="4" borderId="3" xfId="14" applyFont="1" applyFill="1" applyBorder="1" applyAlignment="1">
      <alignment vertical="top" wrapText="1"/>
    </xf>
    <xf numFmtId="0" fontId="46" fillId="4" borderId="4" xfId="14" applyFont="1" applyFill="1" applyBorder="1" applyAlignment="1">
      <alignment vertical="top" wrapText="1"/>
    </xf>
    <xf numFmtId="0" fontId="12" fillId="0" borderId="0" xfId="12" applyFont="1"/>
    <xf numFmtId="0" fontId="37" fillId="0" borderId="83" xfId="12" applyFont="1" applyFill="1" applyBorder="1" applyAlignment="1"/>
    <xf numFmtId="0" fontId="58" fillId="0" borderId="6" xfId="12" applyFont="1" applyFill="1" applyBorder="1" applyAlignment="1">
      <alignment horizontal="center"/>
    </xf>
    <xf numFmtId="0" fontId="58" fillId="0" borderId="7" xfId="12" applyFont="1" applyFill="1" applyBorder="1" applyAlignment="1">
      <alignment horizontal="center"/>
    </xf>
    <xf numFmtId="0" fontId="37" fillId="0" borderId="87" xfId="12" applyFont="1" applyFill="1" applyBorder="1" applyAlignment="1">
      <alignment horizontal="center"/>
    </xf>
    <xf numFmtId="0" fontId="37" fillId="0" borderId="204" xfId="12" applyFont="1" applyFill="1" applyBorder="1" applyAlignment="1"/>
    <xf numFmtId="0" fontId="37" fillId="0" borderId="178" xfId="12" applyFont="1" applyFill="1" applyBorder="1" applyAlignment="1"/>
    <xf numFmtId="0" fontId="37" fillId="0" borderId="128" xfId="12" applyFont="1" applyFill="1" applyBorder="1" applyAlignment="1">
      <alignment horizontal="center" vertical="center"/>
    </xf>
    <xf numFmtId="0" fontId="37" fillId="0" borderId="129" xfId="12" applyFont="1" applyFill="1" applyBorder="1"/>
    <xf numFmtId="0" fontId="37" fillId="0" borderId="96" xfId="12" applyFont="1" applyFill="1" applyBorder="1" applyAlignment="1">
      <alignment horizontal="center" vertical="center"/>
    </xf>
    <xf numFmtId="0" fontId="37" fillId="0" borderId="97" xfId="12" applyFont="1" applyFill="1" applyBorder="1"/>
    <xf numFmtId="0" fontId="37" fillId="0" borderId="117" xfId="12" applyFont="1" applyFill="1" applyBorder="1"/>
    <xf numFmtId="0" fontId="37" fillId="0" borderId="244" xfId="12" applyFont="1" applyFill="1" applyBorder="1" applyAlignment="1">
      <alignment shrinkToFit="1"/>
    </xf>
    <xf numFmtId="0" fontId="37" fillId="0" borderId="245" xfId="12" applyFont="1" applyFill="1" applyBorder="1"/>
    <xf numFmtId="0" fontId="37" fillId="0" borderId="246" xfId="12" applyFont="1" applyFill="1" applyBorder="1"/>
    <xf numFmtId="0" fontId="37" fillId="0" borderId="244" xfId="12" applyFont="1" applyFill="1" applyBorder="1"/>
    <xf numFmtId="0" fontId="37" fillId="0" borderId="119" xfId="12" applyFont="1" applyFill="1" applyBorder="1"/>
    <xf numFmtId="0" fontId="37" fillId="0" borderId="109" xfId="12" applyFont="1" applyFill="1" applyBorder="1" applyAlignment="1">
      <alignment horizontal="center" vertical="center"/>
    </xf>
    <xf numFmtId="0" fontId="37" fillId="0" borderId="52" xfId="12" applyFont="1" applyFill="1" applyBorder="1"/>
    <xf numFmtId="0" fontId="37" fillId="0" borderId="247" xfId="12" applyFont="1" applyFill="1" applyBorder="1"/>
    <xf numFmtId="0" fontId="37" fillId="0" borderId="46" xfId="12" applyFont="1" applyFill="1" applyBorder="1"/>
    <xf numFmtId="0" fontId="37" fillId="0" borderId="155" xfId="12" applyFont="1" applyFill="1" applyBorder="1"/>
    <xf numFmtId="0" fontId="37" fillId="0" borderId="114" xfId="12" applyFont="1" applyFill="1" applyBorder="1"/>
    <xf numFmtId="0" fontId="37" fillId="0" borderId="248" xfId="12" applyFont="1" applyFill="1" applyBorder="1"/>
    <xf numFmtId="0" fontId="37" fillId="0" borderId="249" xfId="12" applyFont="1" applyFill="1" applyBorder="1"/>
    <xf numFmtId="0" fontId="37" fillId="0" borderId="4" xfId="12" applyFont="1" applyFill="1" applyBorder="1"/>
    <xf numFmtId="0" fontId="37" fillId="0" borderId="3" xfId="12" applyFont="1" applyFill="1" applyBorder="1"/>
    <xf numFmtId="0" fontId="37" fillId="0" borderId="161" xfId="12" applyFont="1" applyFill="1" applyBorder="1" applyAlignment="1">
      <alignment horizontal="center" vertical="center"/>
    </xf>
    <xf numFmtId="0" fontId="37" fillId="0" borderId="1" xfId="12" applyFont="1" applyFill="1" applyBorder="1"/>
    <xf numFmtId="0" fontId="37" fillId="0" borderId="88" xfId="12" applyFont="1" applyFill="1" applyBorder="1" applyAlignment="1">
      <alignment horizontal="center" vertical="center"/>
    </xf>
    <xf numFmtId="0" fontId="37" fillId="0" borderId="250" xfId="12" applyFont="1" applyFill="1" applyBorder="1"/>
    <xf numFmtId="0" fontId="37" fillId="0" borderId="76" xfId="12" applyFont="1" applyFill="1" applyBorder="1"/>
    <xf numFmtId="0" fontId="37" fillId="0" borderId="251" xfId="12" applyFont="1" applyFill="1" applyBorder="1"/>
    <xf numFmtId="0" fontId="37" fillId="0" borderId="67" xfId="12" applyFont="1" applyFill="1" applyBorder="1"/>
    <xf numFmtId="0" fontId="37" fillId="0" borderId="115" xfId="12" applyFont="1" applyFill="1" applyBorder="1"/>
    <xf numFmtId="0" fontId="37" fillId="0" borderId="0" xfId="12" applyFont="1" applyFill="1" applyBorder="1" applyAlignment="1">
      <alignment horizontal="center" vertical="center"/>
    </xf>
    <xf numFmtId="0" fontId="37" fillId="0" borderId="83" xfId="12" applyFont="1" applyFill="1" applyBorder="1"/>
    <xf numFmtId="0" fontId="37" fillId="0" borderId="0" xfId="12" applyFont="1" applyFill="1" applyBorder="1" applyAlignment="1">
      <alignment vertical="center"/>
    </xf>
    <xf numFmtId="0" fontId="37" fillId="0" borderId="82" xfId="12" applyFont="1" applyBorder="1" applyAlignment="1"/>
    <xf numFmtId="0" fontId="37" fillId="0" borderId="83" xfId="12" applyFont="1" applyBorder="1" applyAlignment="1"/>
    <xf numFmtId="0" fontId="37" fillId="0" borderId="87" xfId="12" applyFont="1" applyBorder="1" applyAlignment="1">
      <alignment horizontal="right"/>
    </xf>
    <xf numFmtId="0" fontId="37" fillId="0" borderId="109" xfId="12" applyFont="1" applyBorder="1" applyAlignment="1">
      <alignment horizontal="left"/>
    </xf>
    <xf numFmtId="0" fontId="37" fillId="0" borderId="110" xfId="12" applyFont="1" applyBorder="1" applyAlignment="1">
      <alignment horizontal="left"/>
    </xf>
    <xf numFmtId="0" fontId="37" fillId="0" borderId="160" xfId="12" applyFont="1" applyBorder="1" applyAlignment="1"/>
    <xf numFmtId="0" fontId="37" fillId="0" borderId="96" xfId="12" applyFont="1" applyBorder="1"/>
    <xf numFmtId="0" fontId="37" fillId="0" borderId="0" xfId="12" applyFont="1" applyBorder="1"/>
    <xf numFmtId="0" fontId="37" fillId="0" borderId="156" xfId="12" applyFont="1" applyBorder="1"/>
    <xf numFmtId="0" fontId="37" fillId="0" borderId="97" xfId="12" applyFont="1" applyBorder="1"/>
    <xf numFmtId="0" fontId="37" fillId="0" borderId="43" xfId="12" applyFont="1" applyBorder="1"/>
    <xf numFmtId="0" fontId="37" fillId="0" borderId="17" xfId="12" applyFont="1" applyBorder="1"/>
    <xf numFmtId="0" fontId="37" fillId="0" borderId="41" xfId="12" applyFont="1" applyBorder="1"/>
    <xf numFmtId="0" fontId="37" fillId="0" borderId="117" xfId="12" applyFont="1" applyBorder="1"/>
    <xf numFmtId="0" fontId="37" fillId="0" borderId="52" xfId="12" applyFont="1" applyBorder="1"/>
    <xf numFmtId="0" fontId="37" fillId="0" borderId="62" xfId="12" applyFont="1" applyBorder="1"/>
    <xf numFmtId="0" fontId="37" fillId="0" borderId="46" xfId="12" applyFont="1" applyBorder="1"/>
    <xf numFmtId="0" fontId="37" fillId="0" borderId="155" xfId="12" applyFont="1" applyBorder="1"/>
    <xf numFmtId="0" fontId="37" fillId="0" borderId="109" xfId="12" applyFont="1" applyBorder="1"/>
    <xf numFmtId="0" fontId="37" fillId="0" borderId="110" xfId="12" applyFont="1" applyBorder="1"/>
    <xf numFmtId="0" fontId="37" fillId="0" borderId="39" xfId="12" applyFont="1" applyBorder="1"/>
    <xf numFmtId="0" fontId="37" fillId="0" borderId="36" xfId="12" applyFont="1" applyBorder="1"/>
    <xf numFmtId="0" fontId="37" fillId="0" borderId="33" xfId="12" applyFont="1" applyBorder="1"/>
    <xf numFmtId="0" fontId="37" fillId="0" borderId="160" xfId="12" applyFont="1" applyBorder="1"/>
    <xf numFmtId="0" fontId="37" fillId="0" borderId="161" xfId="12" applyFont="1" applyBorder="1"/>
    <xf numFmtId="0" fontId="37" fillId="0" borderId="3" xfId="12" applyFont="1" applyBorder="1"/>
    <xf numFmtId="0" fontId="37" fillId="0" borderId="248" xfId="12" applyFont="1" applyBorder="1"/>
    <xf numFmtId="0" fontId="37" fillId="0" borderId="4" xfId="12" applyFont="1" applyBorder="1"/>
    <xf numFmtId="0" fontId="37" fillId="0" borderId="88" xfId="12" applyFont="1" applyBorder="1"/>
    <xf numFmtId="0" fontId="37" fillId="0" borderId="89" xfId="12" applyFont="1" applyBorder="1"/>
    <xf numFmtId="0" fontId="37" fillId="0" borderId="95" xfId="12" applyFont="1" applyBorder="1"/>
    <xf numFmtId="0" fontId="37" fillId="0" borderId="90" xfId="12" applyFont="1" applyBorder="1"/>
    <xf numFmtId="0" fontId="37" fillId="0" borderId="1" xfId="12" applyFont="1" applyBorder="1"/>
    <xf numFmtId="0" fontId="37" fillId="0" borderId="202" xfId="12" applyFont="1" applyFill="1" applyBorder="1" applyAlignment="1">
      <alignment horizontal="left"/>
    </xf>
    <xf numFmtId="0" fontId="37" fillId="0" borderId="175" xfId="12" applyFont="1" applyFill="1" applyBorder="1" applyAlignment="1"/>
    <xf numFmtId="0" fontId="37" fillId="0" borderId="13" xfId="12" applyFont="1" applyBorder="1"/>
    <xf numFmtId="0" fontId="37" fillId="0" borderId="66" xfId="12" applyFont="1" applyBorder="1"/>
    <xf numFmtId="0" fontId="37" fillId="3" borderId="252" xfId="12" applyFont="1" applyFill="1" applyBorder="1"/>
    <xf numFmtId="0" fontId="16" fillId="6" borderId="33" xfId="4" applyFont="1" applyFill="1" applyBorder="1" applyAlignment="1">
      <alignment horizontal="center" vertical="center"/>
    </xf>
    <xf numFmtId="0" fontId="16" fillId="6" borderId="1" xfId="4" applyFont="1" applyFill="1" applyBorder="1" applyAlignment="1">
      <alignment horizontal="center" vertical="center"/>
    </xf>
    <xf numFmtId="38" fontId="17" fillId="6" borderId="159" xfId="6" applyFont="1" applyFill="1" applyBorder="1" applyAlignment="1">
      <alignment horizontal="center" vertical="center"/>
    </xf>
    <xf numFmtId="38" fontId="17" fillId="6" borderId="2" xfId="6" applyFont="1" applyFill="1" applyBorder="1" applyAlignment="1">
      <alignment horizontal="center" vertical="center"/>
    </xf>
    <xf numFmtId="38" fontId="18" fillId="6" borderId="194" xfId="1" applyFont="1" applyFill="1" applyBorder="1" applyAlignment="1" applyProtection="1">
      <alignment vertical="center"/>
      <protection locked="0"/>
    </xf>
    <xf numFmtId="38" fontId="18" fillId="6" borderId="199" xfId="1" applyFont="1" applyFill="1" applyBorder="1" applyAlignment="1" applyProtection="1">
      <alignment vertical="center"/>
      <protection locked="0"/>
    </xf>
    <xf numFmtId="38" fontId="18" fillId="6" borderId="46" xfId="1" applyFont="1" applyFill="1" applyBorder="1" applyAlignment="1" applyProtection="1">
      <alignment vertical="center"/>
      <protection locked="0"/>
    </xf>
    <xf numFmtId="0" fontId="28" fillId="6" borderId="44" xfId="3" applyFont="1" applyFill="1" applyBorder="1" applyAlignment="1" applyProtection="1">
      <alignment vertical="center" shrinkToFit="1"/>
      <protection locked="0"/>
    </xf>
    <xf numFmtId="0" fontId="28" fillId="6" borderId="45" xfId="3" applyFont="1" applyFill="1" applyBorder="1" applyAlignment="1" applyProtection="1">
      <alignment vertical="center" shrinkToFit="1"/>
      <protection locked="0"/>
    </xf>
    <xf numFmtId="2" fontId="28" fillId="6" borderId="46" xfId="5" applyNumberFormat="1" applyFont="1" applyFill="1" applyBorder="1" applyAlignment="1" applyProtection="1">
      <alignment vertical="center" shrinkToFit="1"/>
      <protection locked="0"/>
    </xf>
    <xf numFmtId="0" fontId="28" fillId="6" borderId="46" xfId="3" applyFont="1" applyFill="1" applyBorder="1" applyAlignment="1" applyProtection="1">
      <alignment vertical="center" shrinkToFit="1"/>
      <protection locked="0"/>
    </xf>
    <xf numFmtId="177" fontId="28" fillId="6" borderId="46" xfId="5" applyNumberFormat="1" applyFont="1" applyFill="1" applyBorder="1" applyAlignment="1" applyProtection="1">
      <alignment vertical="center" shrinkToFit="1"/>
      <protection locked="0"/>
    </xf>
    <xf numFmtId="179" fontId="28" fillId="6" borderId="47" xfId="3" applyNumberFormat="1" applyFont="1" applyFill="1" applyBorder="1" applyAlignment="1" applyProtection="1">
      <alignment vertical="center" shrinkToFit="1"/>
      <protection locked="0"/>
    </xf>
    <xf numFmtId="176" fontId="28" fillId="6" borderId="48" xfId="3" applyNumberFormat="1" applyFont="1" applyFill="1" applyBorder="1" applyAlignment="1" applyProtection="1">
      <alignment vertical="center" shrinkToFit="1"/>
      <protection locked="0"/>
    </xf>
    <xf numFmtId="0" fontId="20" fillId="6" borderId="53" xfId="3" applyFont="1" applyFill="1" applyBorder="1" applyAlignment="1">
      <alignment vertical="center" shrinkToFit="1"/>
    </xf>
    <xf numFmtId="0" fontId="20" fillId="6" borderId="54" xfId="3" applyFont="1" applyFill="1" applyBorder="1" applyAlignment="1">
      <alignment vertical="center" shrinkToFit="1"/>
    </xf>
    <xf numFmtId="2" fontId="20" fillId="6" borderId="55" xfId="5" applyNumberFormat="1" applyFont="1" applyFill="1" applyBorder="1" applyAlignment="1">
      <alignment vertical="center" shrinkToFit="1"/>
    </xf>
    <xf numFmtId="180" fontId="20" fillId="6" borderId="54" xfId="3" applyNumberFormat="1" applyFont="1" applyFill="1" applyBorder="1" applyAlignment="1">
      <alignment vertical="center" shrinkToFit="1"/>
    </xf>
    <xf numFmtId="0" fontId="20" fillId="6" borderId="55" xfId="3" applyFont="1" applyFill="1" applyBorder="1" applyAlignment="1">
      <alignment vertical="center" shrinkToFit="1"/>
    </xf>
    <xf numFmtId="177" fontId="20" fillId="6" borderId="55" xfId="5" applyNumberFormat="1" applyFont="1" applyFill="1" applyBorder="1" applyAlignment="1">
      <alignment vertical="center" shrinkToFit="1"/>
    </xf>
    <xf numFmtId="179" fontId="20" fillId="6" borderId="56" xfId="3" applyNumberFormat="1" applyFont="1" applyFill="1" applyBorder="1" applyAlignment="1">
      <alignment vertical="center" shrinkToFit="1"/>
    </xf>
    <xf numFmtId="176" fontId="20" fillId="6" borderId="57" xfId="5" applyNumberFormat="1" applyFont="1" applyFill="1" applyBorder="1" applyAlignment="1">
      <alignment vertical="center" shrinkToFit="1"/>
    </xf>
    <xf numFmtId="0" fontId="20" fillId="6" borderId="40" xfId="3" applyFont="1" applyFill="1" applyBorder="1" applyAlignment="1">
      <alignment vertical="center" shrinkToFit="1"/>
    </xf>
    <xf numFmtId="0" fontId="20" fillId="6" borderId="14" xfId="3" applyFont="1" applyFill="1" applyBorder="1" applyAlignment="1">
      <alignment vertical="center" shrinkToFit="1"/>
    </xf>
    <xf numFmtId="0" fontId="20" fillId="6" borderId="41" xfId="3" applyFont="1" applyFill="1" applyBorder="1" applyAlignment="1">
      <alignment vertical="center" shrinkToFit="1"/>
    </xf>
    <xf numFmtId="179" fontId="20" fillId="6" borderId="23" xfId="3" applyNumberFormat="1" applyFont="1" applyFill="1" applyBorder="1" applyAlignment="1">
      <alignment vertical="center" shrinkToFit="1"/>
    </xf>
    <xf numFmtId="176" fontId="20" fillId="6" borderId="24" xfId="3" applyNumberFormat="1" applyFont="1" applyFill="1" applyBorder="1" applyAlignment="1">
      <alignment vertical="center" shrinkToFit="1"/>
    </xf>
    <xf numFmtId="179" fontId="28" fillId="6" borderId="47" xfId="5" applyNumberFormat="1" applyFont="1" applyFill="1" applyBorder="1" applyAlignment="1" applyProtection="1">
      <alignment vertical="center" shrinkToFit="1"/>
      <protection locked="0"/>
    </xf>
    <xf numFmtId="176" fontId="28" fillId="6" borderId="48" xfId="5" applyNumberFormat="1" applyFont="1" applyFill="1" applyBorder="1" applyAlignment="1" applyProtection="1">
      <alignment vertical="center" shrinkToFit="1"/>
      <protection locked="0"/>
    </xf>
    <xf numFmtId="0" fontId="28" fillId="6" borderId="47" xfId="3" applyFont="1" applyFill="1" applyBorder="1" applyAlignment="1" applyProtection="1">
      <alignment vertical="center" shrinkToFit="1"/>
      <protection locked="0"/>
    </xf>
    <xf numFmtId="177" fontId="28" fillId="6" borderId="48" xfId="5" applyNumberFormat="1" applyFont="1" applyFill="1" applyBorder="1" applyAlignment="1" applyProtection="1">
      <alignment vertical="center" shrinkToFit="1"/>
      <protection locked="0"/>
    </xf>
    <xf numFmtId="178" fontId="28" fillId="6" borderId="48" xfId="3" applyNumberFormat="1" applyFont="1" applyFill="1" applyBorder="1" applyAlignment="1" applyProtection="1">
      <alignment vertical="center" shrinkToFit="1"/>
      <protection locked="0"/>
    </xf>
    <xf numFmtId="178" fontId="28" fillId="6" borderId="47" xfId="3" applyNumberFormat="1" applyFont="1" applyFill="1" applyBorder="1" applyAlignment="1" applyProtection="1">
      <alignment vertical="center" shrinkToFit="1"/>
      <protection locked="0"/>
    </xf>
    <xf numFmtId="177" fontId="28" fillId="6" borderId="52" xfId="5" applyNumberFormat="1" applyFont="1" applyFill="1" applyBorder="1" applyAlignment="1" applyProtection="1">
      <alignment vertical="center" shrinkToFit="1"/>
      <protection locked="0"/>
    </xf>
    <xf numFmtId="177" fontId="28" fillId="6" borderId="47" xfId="3" applyNumberFormat="1" applyFont="1" applyFill="1" applyBorder="1" applyAlignment="1" applyProtection="1">
      <alignment vertical="center" shrinkToFit="1"/>
      <protection locked="0"/>
    </xf>
    <xf numFmtId="178" fontId="35" fillId="6" borderId="48" xfId="3" applyNumberFormat="1" applyFont="1" applyFill="1" applyBorder="1" applyAlignment="1" applyProtection="1">
      <alignment vertical="center" shrinkToFit="1"/>
      <protection locked="0"/>
    </xf>
    <xf numFmtId="0" fontId="28" fillId="6" borderId="52" xfId="3" applyFont="1" applyFill="1" applyBorder="1" applyAlignment="1" applyProtection="1">
      <alignment vertical="center" shrinkToFit="1"/>
      <protection locked="0"/>
    </xf>
    <xf numFmtId="177" fontId="20" fillId="6" borderId="52" xfId="5" applyNumberFormat="1" applyFont="1" applyFill="1" applyBorder="1" applyAlignment="1" applyProtection="1">
      <alignment vertical="center" shrinkToFit="1"/>
      <protection locked="0"/>
    </xf>
    <xf numFmtId="178" fontId="20" fillId="6" borderId="47" xfId="3" applyNumberFormat="1" applyFont="1" applyFill="1" applyBorder="1" applyAlignment="1" applyProtection="1">
      <alignment vertical="center" shrinkToFit="1"/>
      <protection locked="0"/>
    </xf>
    <xf numFmtId="180" fontId="28" fillId="6" borderId="47" xfId="3" applyNumberFormat="1" applyFont="1" applyFill="1" applyBorder="1" applyAlignment="1" applyProtection="1">
      <alignment vertical="center" shrinkToFit="1"/>
      <protection locked="0"/>
    </xf>
    <xf numFmtId="177" fontId="20" fillId="6" borderId="48" xfId="5" applyNumberFormat="1" applyFont="1" applyFill="1" applyBorder="1" applyAlignment="1" applyProtection="1">
      <alignment vertical="center" shrinkToFit="1"/>
      <protection locked="0"/>
    </xf>
    <xf numFmtId="178" fontId="20" fillId="6" borderId="48" xfId="3" applyNumberFormat="1" applyFont="1" applyFill="1" applyBorder="1" applyAlignment="1" applyProtection="1">
      <alignment vertical="center" shrinkToFit="1"/>
      <protection locked="0"/>
    </xf>
    <xf numFmtId="178" fontId="20" fillId="6" borderId="46" xfId="5" applyNumberFormat="1" applyFont="1" applyFill="1" applyBorder="1" applyAlignment="1" applyProtection="1">
      <alignment vertical="center" shrinkToFit="1"/>
      <protection locked="0"/>
    </xf>
    <xf numFmtId="0" fontId="20" fillId="6" borderId="45" xfId="3" applyFont="1" applyFill="1" applyBorder="1" applyAlignment="1" applyProtection="1">
      <alignment vertical="center" shrinkToFit="1"/>
      <protection locked="0"/>
    </xf>
    <xf numFmtId="180" fontId="20" fillId="6" borderId="47" xfId="3" applyNumberFormat="1" applyFont="1" applyFill="1" applyBorder="1" applyAlignment="1" applyProtection="1">
      <alignment vertical="center" shrinkToFit="1"/>
      <protection locked="0"/>
    </xf>
    <xf numFmtId="0" fontId="20" fillId="6" borderId="44" xfId="3" applyFont="1" applyFill="1" applyBorder="1" applyAlignment="1" applyProtection="1">
      <alignment vertical="center" shrinkToFit="1"/>
      <protection locked="0"/>
    </xf>
    <xf numFmtId="0" fontId="20" fillId="6" borderId="46" xfId="3" applyFont="1" applyFill="1" applyBorder="1" applyAlignment="1" applyProtection="1">
      <alignment vertical="center" shrinkToFit="1"/>
      <protection locked="0"/>
    </xf>
    <xf numFmtId="177" fontId="20" fillId="6" borderId="46" xfId="5" applyNumberFormat="1" applyFont="1" applyFill="1" applyBorder="1" applyAlignment="1" applyProtection="1">
      <alignment vertical="center" shrinkToFit="1"/>
      <protection locked="0"/>
    </xf>
    <xf numFmtId="0" fontId="10" fillId="0" borderId="0" xfId="13" applyFont="1" applyFill="1" applyBorder="1" applyAlignment="1">
      <alignment horizontal="left" vertical="top" wrapText="1"/>
    </xf>
    <xf numFmtId="0" fontId="41" fillId="4" borderId="0" xfId="0" applyFont="1" applyFill="1" applyBorder="1" applyAlignment="1">
      <alignment horizontal="left" vertical="center" wrapText="1"/>
    </xf>
    <xf numFmtId="0" fontId="56" fillId="0" borderId="0" xfId="0" applyFont="1" applyAlignme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right"/>
    </xf>
    <xf numFmtId="0" fontId="57" fillId="0" borderId="0" xfId="0" applyFont="1" applyAlignme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distributed"/>
    </xf>
    <xf numFmtId="0" fontId="56" fillId="0" borderId="82" xfId="0" applyFont="1" applyBorder="1" applyAlignment="1">
      <alignment vertical="center"/>
    </xf>
    <xf numFmtId="0" fontId="56" fillId="0" borderId="87" xfId="0" applyFont="1" applyBorder="1" applyAlignment="1">
      <alignment horizontal="center" vertical="center"/>
    </xf>
    <xf numFmtId="0" fontId="56" fillId="0" borderId="77" xfId="0" applyFont="1" applyBorder="1" applyAlignment="1">
      <alignment vertical="center"/>
    </xf>
    <xf numFmtId="0" fontId="56" fillId="0" borderId="78" xfId="0" applyFont="1" applyBorder="1" applyAlignment="1">
      <alignment horizontal="center" vertical="center"/>
    </xf>
    <xf numFmtId="0" fontId="56" fillId="0" borderId="96" xfId="0" applyFont="1" applyBorder="1" applyAlignment="1">
      <alignment vertical="center"/>
    </xf>
    <xf numFmtId="0" fontId="56" fillId="0" borderId="156" xfId="0" applyFont="1" applyBorder="1" applyAlignment="1">
      <alignment horizontal="center" vertical="center"/>
    </xf>
    <xf numFmtId="0" fontId="56" fillId="0" borderId="88" xfId="0" applyFont="1" applyBorder="1" applyAlignment="1">
      <alignment horizontal="center" vertical="center"/>
    </xf>
    <xf numFmtId="0" fontId="56" fillId="0" borderId="95" xfId="0" applyFont="1" applyBorder="1" applyAlignment="1">
      <alignment horizontal="center" vertical="center"/>
    </xf>
    <xf numFmtId="0" fontId="57" fillId="0" borderId="0" xfId="0" applyFont="1" applyAlignment="1">
      <alignment horizontal="distributed"/>
    </xf>
    <xf numFmtId="0" fontId="62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6" fillId="0" borderId="0" xfId="0" applyFont="1" applyBorder="1" applyAlignment="1">
      <alignment horizontal="left"/>
    </xf>
    <xf numFmtId="0" fontId="56" fillId="0" borderId="113" xfId="0" applyFont="1" applyBorder="1" applyAlignment="1">
      <alignment horizontal="left"/>
    </xf>
    <xf numFmtId="0" fontId="56" fillId="0" borderId="114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97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0" fillId="0" borderId="48" xfId="4" applyFont="1" applyBorder="1" applyAlignment="1">
      <alignment horizontal="left" vertical="center" wrapText="1"/>
    </xf>
    <xf numFmtId="0" fontId="10" fillId="0" borderId="101" xfId="4" applyFont="1" applyBorder="1" applyAlignment="1">
      <alignment horizontal="left" vertical="center" wrapText="1"/>
    </xf>
    <xf numFmtId="0" fontId="10" fillId="0" borderId="49" xfId="13" applyFont="1" applyFill="1" applyBorder="1" applyAlignment="1">
      <alignment vertical="center" wrapText="1"/>
    </xf>
    <xf numFmtId="0" fontId="10" fillId="0" borderId="239" xfId="13" applyFont="1" applyFill="1" applyBorder="1" applyAlignment="1">
      <alignment horizontal="center" vertical="center" wrapText="1"/>
    </xf>
    <xf numFmtId="0" fontId="10" fillId="0" borderId="49" xfId="4" applyFont="1" applyBorder="1" applyAlignment="1">
      <alignment horizontal="left" vertical="center" wrapText="1"/>
    </xf>
    <xf numFmtId="0" fontId="10" fillId="0" borderId="0" xfId="0" applyFont="1" applyAlignment="1"/>
    <xf numFmtId="0" fontId="59" fillId="0" borderId="0" xfId="3" applyFont="1" applyFill="1" applyProtection="1">
      <alignment vertical="center"/>
      <protection locked="0"/>
    </xf>
    <xf numFmtId="0" fontId="10" fillId="0" borderId="48" xfId="4" applyFont="1" applyFill="1" applyBorder="1" applyAlignment="1">
      <alignment horizontal="left" vertical="center" wrapText="1"/>
    </xf>
    <xf numFmtId="0" fontId="64" fillId="0" borderId="0" xfId="4" applyFont="1" applyAlignment="1">
      <alignment horizontal="right" vertical="center"/>
    </xf>
    <xf numFmtId="0" fontId="64" fillId="0" borderId="0" xfId="4" applyFont="1" applyBorder="1" applyAlignment="1">
      <alignment horizontal="right" vertical="center"/>
    </xf>
    <xf numFmtId="178" fontId="34" fillId="0" borderId="48" xfId="3" applyNumberFormat="1" applyFont="1" applyFill="1" applyBorder="1" applyAlignment="1">
      <alignment vertical="center" shrinkToFit="1"/>
    </xf>
    <xf numFmtId="178" fontId="34" fillId="0" borderId="50" xfId="3" applyNumberFormat="1" applyFont="1" applyFill="1" applyBorder="1" applyAlignment="1">
      <alignment vertical="center" shrinkToFit="1"/>
    </xf>
    <xf numFmtId="178" fontId="34" fillId="0" borderId="57" xfId="3" applyNumberFormat="1" applyFont="1" applyFill="1" applyBorder="1" applyAlignment="1">
      <alignment vertical="center" shrinkToFit="1"/>
    </xf>
    <xf numFmtId="178" fontId="34" fillId="0" borderId="59" xfId="3" applyNumberFormat="1" applyFont="1" applyFill="1" applyBorder="1" applyAlignment="1">
      <alignment vertical="center" shrinkToFit="1"/>
    </xf>
    <xf numFmtId="178" fontId="24" fillId="0" borderId="71" xfId="3" applyNumberFormat="1" applyFont="1" applyFill="1" applyBorder="1" applyAlignment="1">
      <alignment vertical="center" shrinkToFit="1"/>
    </xf>
    <xf numFmtId="0" fontId="65" fillId="0" borderId="0" xfId="3" applyFont="1" applyFill="1" applyAlignment="1">
      <alignment horizontal="right" vertical="center"/>
    </xf>
    <xf numFmtId="0" fontId="65" fillId="0" borderId="0" xfId="3" applyFont="1" applyAlignment="1">
      <alignment horizontal="right" vertical="center"/>
    </xf>
    <xf numFmtId="0" fontId="66" fillId="0" borderId="0" xfId="4" applyFont="1" applyAlignment="1">
      <alignment horizontal="right" vertical="center"/>
    </xf>
    <xf numFmtId="0" fontId="67" fillId="0" borderId="0" xfId="4" applyFont="1" applyAlignment="1">
      <alignment horizontal="right" vertical="center"/>
    </xf>
    <xf numFmtId="0" fontId="68" fillId="0" borderId="0" xfId="4" applyFont="1" applyAlignment="1">
      <alignment horizontal="right" vertical="center"/>
    </xf>
    <xf numFmtId="0" fontId="10" fillId="0" borderId="29" xfId="4" applyFont="1" applyBorder="1" applyAlignment="1">
      <alignment horizontal="left" vertical="center" wrapText="1"/>
    </xf>
    <xf numFmtId="0" fontId="47" fillId="0" borderId="124" xfId="13" applyFont="1" applyFill="1" applyBorder="1" applyAlignment="1">
      <alignment vertical="center" wrapText="1"/>
    </xf>
    <xf numFmtId="0" fontId="47" fillId="0" borderId="256" xfId="13" applyFont="1" applyFill="1" applyBorder="1" applyAlignment="1">
      <alignment horizontal="center" vertical="center" wrapText="1"/>
    </xf>
    <xf numFmtId="0" fontId="10" fillId="0" borderId="57" xfId="4" applyFont="1" applyBorder="1" applyAlignment="1">
      <alignment horizontal="left" vertical="center" wrapText="1"/>
    </xf>
    <xf numFmtId="0" fontId="47" fillId="0" borderId="58" xfId="13" applyFont="1" applyFill="1" applyBorder="1" applyAlignment="1">
      <alignment vertical="center" wrapText="1"/>
    </xf>
    <xf numFmtId="0" fontId="47" fillId="0" borderId="258" xfId="13" applyFont="1" applyFill="1" applyBorder="1" applyAlignment="1">
      <alignment horizontal="center" vertical="center" wrapText="1"/>
    </xf>
    <xf numFmtId="0" fontId="47" fillId="0" borderId="57" xfId="13" applyFont="1" applyFill="1" applyBorder="1" applyAlignment="1">
      <alignment vertical="center" wrapText="1"/>
    </xf>
    <xf numFmtId="0" fontId="10" fillId="0" borderId="58" xfId="4" applyFont="1" applyBorder="1" applyAlignment="1">
      <alignment horizontal="left" vertical="center" wrapText="1"/>
    </xf>
    <xf numFmtId="0" fontId="47" fillId="0" borderId="42" xfId="13" applyFont="1" applyFill="1" applyBorder="1" applyAlignment="1">
      <alignment vertical="center" wrapText="1"/>
    </xf>
    <xf numFmtId="0" fontId="47" fillId="0" borderId="260" xfId="13" applyFont="1" applyFill="1" applyBorder="1" applyAlignment="1">
      <alignment horizontal="center" vertical="center" wrapText="1"/>
    </xf>
    <xf numFmtId="0" fontId="47" fillId="0" borderId="261" xfId="13" applyFont="1" applyFill="1" applyBorder="1" applyAlignment="1">
      <alignment vertical="center" wrapText="1"/>
    </xf>
    <xf numFmtId="0" fontId="47" fillId="0" borderId="262" xfId="13" applyFont="1" applyFill="1" applyBorder="1" applyAlignment="1">
      <alignment horizontal="center" vertical="center" wrapText="1"/>
    </xf>
    <xf numFmtId="0" fontId="47" fillId="0" borderId="15" xfId="13" applyFont="1" applyFill="1" applyBorder="1" applyAlignment="1">
      <alignment vertical="center" wrapText="1"/>
    </xf>
    <xf numFmtId="0" fontId="47" fillId="0" borderId="117" xfId="13" applyFont="1" applyFill="1" applyBorder="1" applyAlignment="1">
      <alignment vertical="center" wrapText="1"/>
    </xf>
    <xf numFmtId="0" fontId="10" fillId="0" borderId="116" xfId="0" applyFont="1" applyBorder="1" applyAlignment="1">
      <alignment vertical="center"/>
    </xf>
    <xf numFmtId="0" fontId="10" fillId="0" borderId="114" xfId="0" applyFont="1" applyBorder="1" applyAlignment="1">
      <alignment vertical="center"/>
    </xf>
    <xf numFmtId="0" fontId="10" fillId="0" borderId="115" xfId="0" applyFont="1" applyBorder="1" applyAlignment="1">
      <alignment vertical="center"/>
    </xf>
    <xf numFmtId="0" fontId="10" fillId="0" borderId="257" xfId="13" applyFont="1" applyFill="1" applyBorder="1" applyAlignment="1">
      <alignment vertical="center" wrapText="1"/>
    </xf>
    <xf numFmtId="0" fontId="10" fillId="0" borderId="238" xfId="13" applyFont="1" applyFill="1" applyBorder="1" applyAlignment="1">
      <alignment horizontal="left" vertical="center" wrapText="1"/>
    </xf>
    <xf numFmtId="0" fontId="10" fillId="0" borderId="238" xfId="13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10" fillId="0" borderId="57" xfId="0" applyFont="1" applyBorder="1" applyAlignment="1">
      <alignment vertical="center" wrapText="1"/>
    </xf>
    <xf numFmtId="0" fontId="10" fillId="0" borderId="161" xfId="13" applyFont="1" applyFill="1" applyBorder="1" applyAlignment="1">
      <alignment horizontal="center" vertical="center" wrapText="1"/>
    </xf>
    <xf numFmtId="0" fontId="10" fillId="0" borderId="3" xfId="13" applyFont="1" applyFill="1" applyBorder="1" applyAlignment="1">
      <alignment horizontal="center" vertical="center" wrapText="1"/>
    </xf>
    <xf numFmtId="49" fontId="10" fillId="0" borderId="80" xfId="0" applyNumberFormat="1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0" fillId="0" borderId="58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17" xfId="0" applyFont="1" applyBorder="1" applyAlignment="1">
      <alignment vertical="center" wrapText="1"/>
    </xf>
    <xf numFmtId="0" fontId="10" fillId="0" borderId="48" xfId="0" applyFont="1" applyFill="1" applyBorder="1" applyAlignment="1">
      <alignment vertical="center" wrapText="1"/>
    </xf>
    <xf numFmtId="0" fontId="10" fillId="0" borderId="48" xfId="13" applyFont="1" applyFill="1" applyBorder="1" applyAlignment="1">
      <alignment vertical="center" wrapText="1"/>
    </xf>
    <xf numFmtId="0" fontId="10" fillId="0" borderId="57" xfId="13" applyFont="1" applyFill="1" applyBorder="1" applyAlignment="1">
      <alignment vertical="center" wrapText="1"/>
    </xf>
    <xf numFmtId="0" fontId="10" fillId="0" borderId="116" xfId="13" applyFont="1" applyFill="1" applyBorder="1" applyAlignment="1">
      <alignment vertical="center" wrapText="1"/>
    </xf>
    <xf numFmtId="0" fontId="9" fillId="0" borderId="242" xfId="13" applyFont="1" applyFill="1" applyBorder="1" applyAlignment="1">
      <alignment vertical="center" wrapText="1"/>
    </xf>
    <xf numFmtId="0" fontId="10" fillId="0" borderId="7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vertical="center" wrapText="1"/>
    </xf>
    <xf numFmtId="187" fontId="16" fillId="7" borderId="2" xfId="6" applyNumberFormat="1" applyFont="1" applyFill="1" applyBorder="1" applyAlignment="1">
      <alignment horizontal="center" vertical="center"/>
    </xf>
    <xf numFmtId="185" fontId="18" fillId="0" borderId="263" xfId="4" applyNumberFormat="1" applyFont="1" applyBorder="1" applyAlignment="1">
      <alignment horizontal="center" vertical="center"/>
    </xf>
    <xf numFmtId="185" fontId="18" fillId="0" borderId="264" xfId="4" applyNumberFormat="1" applyFont="1" applyBorder="1" applyAlignment="1">
      <alignment horizontal="center" vertical="center"/>
    </xf>
    <xf numFmtId="38" fontId="18" fillId="0" borderId="63" xfId="1" applyFont="1" applyBorder="1" applyAlignment="1">
      <alignment vertical="center"/>
    </xf>
    <xf numFmtId="38" fontId="18" fillId="0" borderId="263" xfId="1" applyFont="1" applyFill="1" applyBorder="1" applyAlignment="1">
      <alignment vertical="center"/>
    </xf>
    <xf numFmtId="38" fontId="18" fillId="0" borderId="54" xfId="1" applyFont="1" applyBorder="1" applyAlignment="1">
      <alignment vertical="center"/>
    </xf>
    <xf numFmtId="0" fontId="6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46" fillId="0" borderId="0" xfId="4" applyFont="1" applyAlignment="1">
      <alignment vertical="center"/>
    </xf>
    <xf numFmtId="0" fontId="10" fillId="0" borderId="96" xfId="13" applyFont="1" applyFill="1" applyBorder="1" applyAlignment="1">
      <alignment horizontal="left" vertical="center" wrapText="1"/>
    </xf>
    <xf numFmtId="0" fontId="10" fillId="0" borderId="96" xfId="13" applyFont="1" applyFill="1" applyBorder="1" applyAlignment="1">
      <alignment vertical="center" wrapText="1"/>
    </xf>
    <xf numFmtId="0" fontId="10" fillId="0" borderId="109" xfId="13" applyFont="1" applyFill="1" applyBorder="1" applyAlignment="1">
      <alignment vertical="center" wrapText="1"/>
    </xf>
    <xf numFmtId="0" fontId="10" fillId="0" borderId="101" xfId="13" applyFont="1" applyFill="1" applyBorder="1" applyAlignment="1">
      <alignment vertical="center" wrapText="1"/>
    </xf>
    <xf numFmtId="0" fontId="47" fillId="0" borderId="241" xfId="13" applyFont="1" applyFill="1" applyBorder="1" applyAlignment="1">
      <alignment vertical="center" wrapText="1"/>
    </xf>
    <xf numFmtId="0" fontId="47" fillId="0" borderId="265" xfId="13" applyFont="1" applyFill="1" applyBorder="1" applyAlignment="1">
      <alignment horizontal="center" vertical="center" wrapText="1"/>
    </xf>
    <xf numFmtId="0" fontId="10" fillId="0" borderId="15" xfId="13" applyFont="1" applyFill="1" applyBorder="1" applyAlignment="1">
      <alignment vertical="center" wrapText="1"/>
    </xf>
    <xf numFmtId="0" fontId="10" fillId="0" borderId="117" xfId="13" applyFont="1" applyFill="1" applyBorder="1" applyAlignment="1">
      <alignment vertical="center" wrapText="1"/>
    </xf>
    <xf numFmtId="0" fontId="39" fillId="0" borderId="96" xfId="13" applyFont="1" applyFill="1" applyBorder="1" applyAlignment="1">
      <alignment vertical="center" wrapText="1"/>
    </xf>
    <xf numFmtId="0" fontId="56" fillId="4" borderId="0" xfId="14" applyFont="1" applyFill="1" applyAlignment="1">
      <alignment horizontal="left" vertical="center" wrapText="1"/>
    </xf>
    <xf numFmtId="0" fontId="46" fillId="4" borderId="2" xfId="14" applyFont="1" applyFill="1" applyBorder="1" applyAlignment="1">
      <alignment vertical="top" wrapText="1"/>
    </xf>
    <xf numFmtId="0" fontId="46" fillId="4" borderId="3" xfId="14" applyFont="1" applyFill="1" applyBorder="1" applyAlignment="1">
      <alignment vertical="top" wrapText="1"/>
    </xf>
    <xf numFmtId="0" fontId="46" fillId="4" borderId="4" xfId="14" applyFont="1" applyFill="1" applyBorder="1" applyAlignment="1">
      <alignment vertical="top" wrapText="1"/>
    </xf>
    <xf numFmtId="0" fontId="46" fillId="4" borderId="2" xfId="14" applyFont="1" applyFill="1" applyBorder="1" applyAlignment="1">
      <alignment horizontal="center" vertical="center" wrapText="1"/>
    </xf>
    <xf numFmtId="0" fontId="46" fillId="4" borderId="3" xfId="14" applyFont="1" applyFill="1" applyBorder="1" applyAlignment="1">
      <alignment horizontal="center" vertical="center" wrapText="1"/>
    </xf>
    <xf numFmtId="0" fontId="46" fillId="4" borderId="4" xfId="14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6" fillId="4" borderId="2" xfId="14" applyFont="1" applyFill="1" applyBorder="1" applyAlignment="1">
      <alignment horizontal="center" vertical="center"/>
    </xf>
    <xf numFmtId="0" fontId="46" fillId="4" borderId="3" xfId="14" applyFont="1" applyFill="1" applyBorder="1" applyAlignment="1">
      <alignment horizontal="center" vertical="center"/>
    </xf>
    <xf numFmtId="0" fontId="46" fillId="4" borderId="4" xfId="14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2" fillId="4" borderId="2" xfId="14" applyFont="1" applyFill="1" applyBorder="1" applyAlignment="1">
      <alignment horizontal="center" vertical="center"/>
    </xf>
    <xf numFmtId="0" fontId="52" fillId="4" borderId="3" xfId="14" applyFont="1" applyFill="1" applyBorder="1" applyAlignment="1">
      <alignment horizontal="center" vertical="center"/>
    </xf>
    <xf numFmtId="0" fontId="52" fillId="4" borderId="4" xfId="14" applyFont="1" applyFill="1" applyBorder="1" applyAlignment="1">
      <alignment horizontal="center" vertical="center"/>
    </xf>
    <xf numFmtId="0" fontId="55" fillId="0" borderId="2" xfId="14" applyFont="1" applyBorder="1" applyAlignment="1">
      <alignment horizontal="center" vertical="center"/>
    </xf>
    <xf numFmtId="0" fontId="55" fillId="0" borderId="3" xfId="14" applyFont="1" applyBorder="1" applyAlignment="1">
      <alignment horizontal="center" vertical="center"/>
    </xf>
    <xf numFmtId="0" fontId="55" fillId="0" borderId="4" xfId="14" applyFont="1" applyBorder="1" applyAlignment="1">
      <alignment horizontal="center" vertical="center"/>
    </xf>
    <xf numFmtId="0" fontId="55" fillId="0" borderId="114" xfId="14" applyFont="1" applyBorder="1" applyAlignment="1">
      <alignment horizontal="center" vertical="center"/>
    </xf>
    <xf numFmtId="188" fontId="52" fillId="4" borderId="0" xfId="14" applyNumberFormat="1" applyFont="1" applyFill="1" applyAlignment="1">
      <alignment horizontal="right" vertical="center"/>
    </xf>
    <xf numFmtId="0" fontId="53" fillId="4" borderId="0" xfId="14" applyFont="1" applyFill="1" applyAlignment="1">
      <alignment horizontal="center" vertical="center"/>
    </xf>
    <xf numFmtId="0" fontId="52" fillId="4" borderId="0" xfId="14" applyFont="1" applyFill="1" applyAlignment="1">
      <alignment horizontal="left" vertical="center" wrapText="1"/>
    </xf>
    <xf numFmtId="0" fontId="61" fillId="0" borderId="65" xfId="0" applyFont="1" applyBorder="1" applyAlignment="1">
      <alignment horizontal="center"/>
    </xf>
    <xf numFmtId="0" fontId="61" fillId="0" borderId="255" xfId="0" applyFont="1" applyBorder="1" applyAlignment="1">
      <alignment horizontal="center"/>
    </xf>
    <xf numFmtId="0" fontId="61" fillId="0" borderId="253" xfId="0" applyFont="1" applyBorder="1" applyAlignment="1">
      <alignment horizontal="center"/>
    </xf>
    <xf numFmtId="0" fontId="61" fillId="0" borderId="250" xfId="0" applyFont="1" applyBorder="1" applyAlignment="1">
      <alignment horizontal="center"/>
    </xf>
    <xf numFmtId="0" fontId="56" fillId="0" borderId="159" xfId="0" applyFont="1" applyBorder="1" applyAlignment="1">
      <alignment horizontal="center"/>
    </xf>
    <xf numFmtId="0" fontId="56" fillId="0" borderId="110" xfId="0" applyFont="1" applyBorder="1" applyAlignment="1">
      <alignment horizontal="center"/>
    </xf>
    <xf numFmtId="0" fontId="56" fillId="0" borderId="152" xfId="0" applyFont="1" applyBorder="1" applyAlignment="1">
      <alignment horizontal="center"/>
    </xf>
    <xf numFmtId="0" fontId="56" fillId="0" borderId="10" xfId="0" applyFont="1" applyBorder="1" applyAlignment="1">
      <alignment horizontal="center"/>
    </xf>
    <xf numFmtId="0" fontId="56" fillId="0" borderId="8" xfId="0" applyFont="1" applyBorder="1" applyAlignment="1">
      <alignment horizontal="center"/>
    </xf>
    <xf numFmtId="0" fontId="56" fillId="0" borderId="153" xfId="0" applyFont="1" applyBorder="1" applyAlignment="1">
      <alignment horizontal="center"/>
    </xf>
    <xf numFmtId="0" fontId="56" fillId="0" borderId="36" xfId="0" applyFont="1" applyBorder="1" applyAlignment="1">
      <alignment horizontal="center"/>
    </xf>
    <xf numFmtId="0" fontId="61" fillId="0" borderId="254" xfId="0" applyFont="1" applyBorder="1" applyAlignment="1">
      <alignment horizontal="center"/>
    </xf>
    <xf numFmtId="0" fontId="56" fillId="0" borderId="0" xfId="0" applyFont="1" applyAlignment="1">
      <alignment vertical="justify" wrapText="1"/>
    </xf>
    <xf numFmtId="0" fontId="56" fillId="0" borderId="234" xfId="0" applyFont="1" applyBorder="1" applyAlignment="1">
      <alignment horizontal="distributed" vertical="center"/>
    </xf>
    <xf numFmtId="0" fontId="56" fillId="0" borderId="77" xfId="0" applyFont="1" applyBorder="1" applyAlignment="1">
      <alignment horizontal="left" vertical="center" indent="1"/>
    </xf>
    <xf numFmtId="0" fontId="56" fillId="0" borderId="234" xfId="0" applyFont="1" applyBorder="1" applyAlignment="1">
      <alignment horizontal="left" vertical="center" indent="1"/>
    </xf>
    <xf numFmtId="0" fontId="56" fillId="0" borderId="78" xfId="0" applyFont="1" applyBorder="1" applyAlignment="1">
      <alignment horizontal="left" vertical="center" indent="1"/>
    </xf>
    <xf numFmtId="0" fontId="56" fillId="0" borderId="83" xfId="0" applyFont="1" applyBorder="1" applyAlignment="1">
      <alignment horizontal="distributed" vertical="center"/>
    </xf>
    <xf numFmtId="0" fontId="56" fillId="0" borderId="89" xfId="0" applyFont="1" applyBorder="1" applyAlignment="1">
      <alignment horizontal="distributed" vertical="center"/>
    </xf>
    <xf numFmtId="0" fontId="56" fillId="0" borderId="109" xfId="0" applyFont="1" applyBorder="1" applyAlignment="1">
      <alignment horizontal="center"/>
    </xf>
    <xf numFmtId="0" fontId="56" fillId="0" borderId="160" xfId="0" applyFont="1" applyBorder="1" applyAlignment="1">
      <alignment horizontal="center"/>
    </xf>
    <xf numFmtId="0" fontId="46" fillId="0" borderId="0" xfId="0" applyFont="1" applyAlignment="1">
      <alignment horizontal="distributed"/>
    </xf>
    <xf numFmtId="0" fontId="60" fillId="0" borderId="0" xfId="0" applyFont="1" applyAlignment="1">
      <alignment horizontal="center"/>
    </xf>
    <xf numFmtId="0" fontId="56" fillId="0" borderId="0" xfId="0" applyFont="1" applyAlignment="1">
      <alignment horizontal="right"/>
    </xf>
    <xf numFmtId="0" fontId="56" fillId="0" borderId="0" xfId="0" applyFont="1" applyAlignment="1">
      <alignment horizontal="distributed"/>
    </xf>
    <xf numFmtId="0" fontId="63" fillId="0" borderId="5" xfId="0" applyFont="1" applyBorder="1" applyAlignment="1">
      <alignment horizontal="left" wrapText="1"/>
    </xf>
    <xf numFmtId="0" fontId="63" fillId="0" borderId="0" xfId="0" applyFont="1" applyBorder="1" applyAlignment="1">
      <alignment horizontal="left" wrapText="1"/>
    </xf>
    <xf numFmtId="0" fontId="63" fillId="0" borderId="97" xfId="0" applyFont="1" applyBorder="1" applyAlignment="1">
      <alignment horizontal="left" wrapText="1"/>
    </xf>
    <xf numFmtId="0" fontId="63" fillId="0" borderId="159" xfId="0" applyFont="1" applyBorder="1" applyAlignment="1">
      <alignment horizontal="left" wrapText="1"/>
    </xf>
    <xf numFmtId="0" fontId="63" fillId="0" borderId="110" xfId="0" applyFont="1" applyBorder="1" applyAlignment="1">
      <alignment horizontal="left" wrapText="1"/>
    </xf>
    <xf numFmtId="0" fontId="63" fillId="0" borderId="36" xfId="0" applyFont="1" applyBorder="1" applyAlignment="1">
      <alignment horizontal="left" wrapText="1"/>
    </xf>
    <xf numFmtId="0" fontId="63" fillId="0" borderId="0" xfId="0" applyFont="1" applyAlignment="1">
      <alignment horizontal="left" vertical="distributed" wrapText="1"/>
    </xf>
    <xf numFmtId="0" fontId="25" fillId="0" borderId="0" xfId="0" applyFont="1" applyAlignment="1">
      <alignment vertical="distributed"/>
    </xf>
    <xf numFmtId="0" fontId="56" fillId="0" borderId="0" xfId="0" applyFont="1" applyAlignment="1">
      <alignment horizontal="distributed" wrapText="1"/>
    </xf>
    <xf numFmtId="0" fontId="56" fillId="0" borderId="0" xfId="0" applyFont="1" applyAlignment="1">
      <alignment horizontal="center" vertical="center"/>
    </xf>
    <xf numFmtId="0" fontId="10" fillId="0" borderId="123" xfId="13" applyFont="1" applyFill="1" applyBorder="1" applyAlignment="1">
      <alignment horizontal="left" vertical="center" wrapText="1"/>
    </xf>
    <xf numFmtId="0" fontId="10" fillId="0" borderId="138" xfId="13" applyFont="1" applyFill="1" applyBorder="1" applyAlignment="1">
      <alignment horizontal="left" vertical="center" wrapText="1"/>
    </xf>
    <xf numFmtId="0" fontId="10" fillId="0" borderId="124" xfId="13" applyFont="1" applyFill="1" applyBorder="1" applyAlignment="1">
      <alignment horizontal="left" vertical="center" wrapText="1"/>
    </xf>
    <xf numFmtId="0" fontId="10" fillId="0" borderId="158" xfId="13" applyFont="1" applyFill="1" applyBorder="1" applyAlignment="1">
      <alignment horizontal="left" vertical="center" wrapText="1"/>
    </xf>
    <xf numFmtId="0" fontId="10" fillId="0" borderId="0" xfId="13" applyFont="1" applyFill="1" applyBorder="1" applyAlignment="1">
      <alignment horizontal="left" vertical="center" wrapText="1"/>
    </xf>
    <xf numFmtId="0" fontId="10" fillId="0" borderId="157" xfId="13" applyFont="1" applyFill="1" applyBorder="1" applyAlignment="1">
      <alignment horizontal="left" vertical="center" wrapText="1"/>
    </xf>
    <xf numFmtId="0" fontId="10" fillId="0" borderId="240" xfId="13" applyFont="1" applyFill="1" applyBorder="1" applyAlignment="1">
      <alignment horizontal="left" vertical="center" wrapText="1"/>
    </xf>
    <xf numFmtId="0" fontId="10" fillId="0" borderId="118" xfId="13" applyFont="1" applyFill="1" applyBorder="1" applyAlignment="1">
      <alignment horizontal="left" vertical="center" wrapText="1"/>
    </xf>
    <xf numFmtId="0" fontId="10" fillId="0" borderId="241" xfId="13" applyFont="1" applyFill="1" applyBorder="1" applyAlignment="1">
      <alignment horizontal="left" vertical="center" wrapText="1"/>
    </xf>
    <xf numFmtId="0" fontId="10" fillId="0" borderId="48" xfId="13" applyFont="1" applyFill="1" applyBorder="1" applyAlignment="1">
      <alignment horizontal="left" vertical="center" wrapText="1"/>
    </xf>
    <xf numFmtId="0" fontId="10" fillId="0" borderId="38" xfId="13" applyFont="1" applyFill="1" applyBorder="1" applyAlignment="1">
      <alignment horizontal="left" vertical="center" wrapText="1"/>
    </xf>
    <xf numFmtId="0" fontId="10" fillId="0" borderId="110" xfId="13" applyFont="1" applyFill="1" applyBorder="1" applyAlignment="1">
      <alignment horizontal="left" vertical="center" wrapText="1"/>
    </xf>
    <xf numFmtId="0" fontId="10" fillId="0" borderId="259" xfId="13" applyFont="1" applyFill="1" applyBorder="1" applyAlignment="1">
      <alignment horizontal="left" vertical="center" wrapText="1"/>
    </xf>
    <xf numFmtId="0" fontId="10" fillId="0" borderId="150" xfId="13" applyFont="1" applyFill="1" applyBorder="1" applyAlignment="1">
      <alignment horizontal="left" vertical="center" wrapText="1"/>
    </xf>
    <xf numFmtId="0" fontId="10" fillId="0" borderId="89" xfId="13" applyFont="1" applyFill="1" applyBorder="1" applyAlignment="1">
      <alignment horizontal="left" vertical="center" wrapText="1"/>
    </xf>
    <xf numFmtId="0" fontId="10" fillId="0" borderId="151" xfId="13" applyFont="1" applyFill="1" applyBorder="1" applyAlignment="1">
      <alignment horizontal="left" vertical="center" wrapText="1"/>
    </xf>
    <xf numFmtId="0" fontId="10" fillId="0" borderId="57" xfId="13" applyFont="1" applyFill="1" applyBorder="1" applyAlignment="1">
      <alignment horizontal="left" vertical="center" wrapText="1"/>
    </xf>
    <xf numFmtId="0" fontId="10" fillId="0" borderId="116" xfId="13" applyFont="1" applyFill="1" applyBorder="1" applyAlignment="1">
      <alignment horizontal="left" vertical="center" wrapText="1"/>
    </xf>
    <xf numFmtId="0" fontId="10" fillId="0" borderId="114" xfId="13" applyFont="1" applyFill="1" applyBorder="1" applyAlignment="1">
      <alignment horizontal="left" vertical="center" wrapText="1"/>
    </xf>
    <xf numFmtId="0" fontId="10" fillId="0" borderId="96" xfId="13" applyFont="1" applyFill="1" applyBorder="1" applyAlignment="1">
      <alignment horizontal="left" vertical="center" wrapText="1"/>
    </xf>
    <xf numFmtId="0" fontId="10" fillId="0" borderId="109" xfId="13" applyFont="1" applyFill="1" applyBorder="1" applyAlignment="1">
      <alignment horizontal="left" vertical="center" wrapText="1"/>
    </xf>
    <xf numFmtId="0" fontId="10" fillId="5" borderId="161" xfId="13" applyFont="1" applyFill="1" applyBorder="1" applyAlignment="1">
      <alignment vertical="center"/>
    </xf>
    <xf numFmtId="0" fontId="10" fillId="5" borderId="3" xfId="13" applyFont="1" applyFill="1" applyBorder="1" applyAlignment="1">
      <alignment vertical="center"/>
    </xf>
    <xf numFmtId="0" fontId="10" fillId="5" borderId="248" xfId="13" applyFont="1" applyFill="1" applyBorder="1" applyAlignment="1">
      <alignment vertical="center"/>
    </xf>
    <xf numFmtId="0" fontId="10" fillId="0" borderId="115" xfId="13" applyFont="1" applyFill="1" applyBorder="1" applyAlignment="1">
      <alignment horizontal="left" vertical="center" wrapText="1"/>
    </xf>
    <xf numFmtId="0" fontId="10" fillId="0" borderId="15" xfId="13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10" xfId="0" applyFont="1" applyBorder="1" applyAlignment="1">
      <alignment horizontal="left" vertical="center" wrapText="1"/>
    </xf>
    <xf numFmtId="0" fontId="10" fillId="0" borderId="96" xfId="0" applyFont="1" applyBorder="1" applyAlignment="1">
      <alignment horizontal="left" vertical="center" wrapText="1"/>
    </xf>
    <xf numFmtId="0" fontId="10" fillId="0" borderId="156" xfId="0" applyFont="1" applyBorder="1" applyAlignment="1">
      <alignment horizontal="left" vertical="center" wrapText="1"/>
    </xf>
    <xf numFmtId="0" fontId="10" fillId="0" borderId="123" xfId="0" applyFont="1" applyBorder="1" applyAlignment="1">
      <alignment horizontal="left" vertical="center" wrapText="1"/>
    </xf>
    <xf numFmtId="0" fontId="10" fillId="0" borderId="138" xfId="0" applyFont="1" applyBorder="1" applyAlignment="1">
      <alignment horizontal="left" vertical="center" wrapText="1"/>
    </xf>
    <xf numFmtId="0" fontId="10" fillId="0" borderId="124" xfId="0" applyFont="1" applyBorder="1" applyAlignment="1">
      <alignment horizontal="left" vertical="center" wrapText="1"/>
    </xf>
    <xf numFmtId="0" fontId="10" fillId="0" borderId="158" xfId="0" applyFont="1" applyBorder="1" applyAlignment="1">
      <alignment horizontal="left" vertical="center" wrapText="1"/>
    </xf>
    <xf numFmtId="0" fontId="10" fillId="0" borderId="15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51" xfId="13" applyFont="1" applyFill="1" applyBorder="1" applyAlignment="1">
      <alignment horizontal="left" vertical="center" wrapText="1"/>
    </xf>
    <xf numFmtId="0" fontId="10" fillId="0" borderId="154" xfId="13" applyFont="1" applyFill="1" applyBorder="1" applyAlignment="1">
      <alignment horizontal="left" vertical="center" wrapText="1"/>
    </xf>
    <xf numFmtId="0" fontId="10" fillId="0" borderId="49" xfId="13" applyFont="1" applyFill="1" applyBorder="1" applyAlignment="1">
      <alignment horizontal="left" vertical="center" wrapText="1"/>
    </xf>
    <xf numFmtId="0" fontId="10" fillId="0" borderId="238" xfId="13" applyFont="1" applyFill="1" applyBorder="1" applyAlignment="1">
      <alignment horizontal="center" vertical="center" wrapText="1"/>
    </xf>
    <xf numFmtId="0" fontId="10" fillId="0" borderId="257" xfId="13" applyFont="1" applyFill="1" applyBorder="1" applyAlignment="1">
      <alignment horizontal="center" vertical="center" wrapText="1"/>
    </xf>
    <xf numFmtId="0" fontId="10" fillId="0" borderId="240" xfId="0" applyFont="1" applyBorder="1" applyAlignment="1">
      <alignment horizontal="left" vertical="center" wrapText="1"/>
    </xf>
    <xf numFmtId="0" fontId="10" fillId="0" borderId="118" xfId="0" applyFont="1" applyBorder="1" applyAlignment="1">
      <alignment horizontal="left" vertical="center" wrapText="1"/>
    </xf>
    <xf numFmtId="0" fontId="10" fillId="0" borderId="241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259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111" xfId="0" applyFont="1" applyBorder="1" applyAlignment="1">
      <alignment horizontal="left" vertical="center" wrapText="1"/>
    </xf>
    <xf numFmtId="0" fontId="10" fillId="0" borderId="58" xfId="0" applyFont="1" applyBorder="1" applyAlignment="1">
      <alignment horizontal="left" vertical="center" wrapText="1"/>
    </xf>
    <xf numFmtId="0" fontId="10" fillId="0" borderId="96" xfId="13" applyFont="1" applyFill="1" applyBorder="1" applyAlignment="1">
      <alignment vertical="center" wrapText="1"/>
    </xf>
    <xf numFmtId="0" fontId="10" fillId="0" borderId="109" xfId="13" applyFont="1" applyFill="1" applyBorder="1" applyAlignment="1">
      <alignment vertical="center" wrapText="1"/>
    </xf>
    <xf numFmtId="0" fontId="10" fillId="0" borderId="116" xfId="13" applyFont="1" applyFill="1" applyBorder="1" applyAlignment="1">
      <alignment horizontal="center" vertical="center" wrapText="1"/>
    </xf>
    <xf numFmtId="0" fontId="10" fillId="0" borderId="114" xfId="13" applyFont="1" applyFill="1" applyBorder="1" applyAlignment="1">
      <alignment horizontal="center" vertical="center" wrapText="1"/>
    </xf>
    <xf numFmtId="0" fontId="10" fillId="0" borderId="21" xfId="13" applyFont="1" applyFill="1" applyBorder="1" applyAlignment="1">
      <alignment horizontal="center" vertical="center" wrapText="1"/>
    </xf>
    <xf numFmtId="0" fontId="10" fillId="0" borderId="96" xfId="13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center" vertical="center" wrapText="1"/>
    </xf>
    <xf numFmtId="0" fontId="10" fillId="0" borderId="157" xfId="13" applyFont="1" applyFill="1" applyBorder="1" applyAlignment="1">
      <alignment horizontal="center" vertical="center" wrapText="1"/>
    </xf>
    <xf numFmtId="0" fontId="10" fillId="0" borderId="109" xfId="13" applyFont="1" applyFill="1" applyBorder="1" applyAlignment="1">
      <alignment horizontal="center" vertical="center" wrapText="1"/>
    </xf>
    <xf numFmtId="0" fontId="10" fillId="0" borderId="110" xfId="13" applyFont="1" applyFill="1" applyBorder="1" applyAlignment="1">
      <alignment horizontal="center" vertical="center" wrapText="1"/>
    </xf>
    <xf numFmtId="0" fontId="10" fillId="0" borderId="259" xfId="13" applyFont="1" applyFill="1" applyBorder="1" applyAlignment="1">
      <alignment horizontal="center" vertical="center" wrapText="1"/>
    </xf>
    <xf numFmtId="0" fontId="10" fillId="0" borderId="156" xfId="13" applyFont="1" applyFill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0" fillId="0" borderId="9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56" xfId="0" applyFont="1" applyBorder="1" applyAlignment="1">
      <alignment horizontal="left" vertical="center"/>
    </xf>
    <xf numFmtId="0" fontId="42" fillId="0" borderId="0" xfId="13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3" fillId="4" borderId="77" xfId="0" applyFont="1" applyFill="1" applyBorder="1" applyAlignment="1">
      <alignment horizontal="center" vertical="center" wrapText="1"/>
    </xf>
    <xf numFmtId="0" fontId="43" fillId="0" borderId="78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/>
    </xf>
    <xf numFmtId="49" fontId="10" fillId="0" borderId="77" xfId="13" applyNumberFormat="1" applyFont="1" applyFill="1" applyBorder="1" applyAlignment="1">
      <alignment horizontal="center" vertical="center" wrapText="1"/>
    </xf>
    <xf numFmtId="49" fontId="10" fillId="0" borderId="234" xfId="13" applyNumberFormat="1" applyFont="1" applyFill="1" applyBorder="1" applyAlignment="1">
      <alignment horizontal="center" vertical="center" wrapText="1"/>
    </xf>
    <xf numFmtId="49" fontId="10" fillId="0" borderId="235" xfId="13" applyNumberFormat="1" applyFont="1" applyFill="1" applyBorder="1" applyAlignment="1">
      <alignment horizontal="center" vertical="center" wrapText="1"/>
    </xf>
    <xf numFmtId="0" fontId="10" fillId="5" borderId="152" xfId="13" applyFont="1" applyFill="1" applyBorder="1" applyAlignment="1">
      <alignment vertical="center"/>
    </xf>
    <xf numFmtId="0" fontId="10" fillId="5" borderId="9" xfId="13" applyFont="1" applyFill="1" applyBorder="1" applyAlignment="1">
      <alignment vertical="center"/>
    </xf>
    <xf numFmtId="0" fontId="10" fillId="5" borderId="153" xfId="13" applyFont="1" applyFill="1" applyBorder="1" applyAlignment="1">
      <alignment vertical="center"/>
    </xf>
    <xf numFmtId="0" fontId="37" fillId="0" borderId="202" xfId="12" applyFont="1" applyFill="1" applyBorder="1" applyAlignment="1">
      <alignment horizontal="left"/>
    </xf>
    <xf numFmtId="0" fontId="37" fillId="0" borderId="172" xfId="12" applyFont="1" applyFill="1" applyBorder="1" applyAlignment="1">
      <alignment horizontal="left"/>
    </xf>
    <xf numFmtId="0" fontId="66" fillId="0" borderId="0" xfId="4" applyFont="1" applyAlignment="1">
      <alignment horizontal="right" vertical="center"/>
    </xf>
    <xf numFmtId="38" fontId="17" fillId="0" borderId="4" xfId="6" applyFont="1" applyBorder="1" applyAlignment="1">
      <alignment horizontal="center" vertical="center"/>
    </xf>
    <xf numFmtId="38" fontId="17" fillId="0" borderId="1" xfId="6" applyFont="1" applyBorder="1" applyAlignment="1">
      <alignment horizontal="center" vertical="center"/>
    </xf>
    <xf numFmtId="185" fontId="16" fillId="0" borderId="2" xfId="4" applyNumberFormat="1" applyFont="1" applyBorder="1" applyAlignment="1">
      <alignment horizontal="left" vertical="center" indent="1"/>
    </xf>
    <xf numFmtId="185" fontId="16" fillId="0" borderId="164" xfId="4" applyNumberFormat="1" applyFont="1" applyBorder="1" applyAlignment="1">
      <alignment horizontal="center" vertical="center"/>
    </xf>
    <xf numFmtId="38" fontId="17" fillId="0" borderId="181" xfId="6" applyFont="1" applyFill="1" applyBorder="1" applyAlignment="1">
      <alignment horizontal="center" vertical="center"/>
    </xf>
    <xf numFmtId="38" fontId="17" fillId="0" borderId="169" xfId="6" applyFont="1" applyFill="1" applyBorder="1" applyAlignment="1">
      <alignment horizontal="center" vertical="center"/>
    </xf>
    <xf numFmtId="38" fontId="17" fillId="0" borderId="1" xfId="6" applyFont="1" applyFill="1" applyBorder="1" applyAlignment="1">
      <alignment horizontal="center" vertical="center"/>
    </xf>
    <xf numFmtId="38" fontId="17" fillId="6" borderId="169" xfId="6" applyFont="1" applyFill="1" applyBorder="1" applyAlignment="1">
      <alignment horizontal="center" vertical="center"/>
    </xf>
    <xf numFmtId="185" fontId="16" fillId="0" borderId="162" xfId="4" applyNumberFormat="1" applyFont="1" applyBorder="1" applyAlignment="1">
      <alignment horizontal="center" vertical="center"/>
    </xf>
    <xf numFmtId="185" fontId="16" fillId="0" borderId="182" xfId="4" applyNumberFormat="1" applyFont="1" applyBorder="1" applyAlignment="1">
      <alignment horizontal="center" vertical="center"/>
    </xf>
    <xf numFmtId="38" fontId="16" fillId="0" borderId="181" xfId="6" applyFont="1" applyFill="1" applyBorder="1" applyAlignment="1">
      <alignment horizontal="center" vertical="center"/>
    </xf>
    <xf numFmtId="38" fontId="16" fillId="0" borderId="169" xfId="6" applyFont="1" applyFill="1" applyBorder="1" applyAlignment="1">
      <alignment horizontal="center" vertical="center"/>
    </xf>
    <xf numFmtId="38" fontId="16" fillId="0" borderId="1" xfId="6" applyFont="1" applyFill="1" applyBorder="1" applyAlignment="1">
      <alignment horizontal="center" vertical="center"/>
    </xf>
    <xf numFmtId="185" fontId="16" fillId="0" borderId="113" xfId="4" applyNumberFormat="1" applyFont="1" applyBorder="1" applyAlignment="1">
      <alignment horizontal="left" vertical="center" indent="1"/>
    </xf>
    <xf numFmtId="185" fontId="16" fillId="0" borderId="159" xfId="4" applyNumberFormat="1" applyFont="1" applyBorder="1" applyAlignment="1">
      <alignment horizontal="left" vertical="center" indent="1"/>
    </xf>
    <xf numFmtId="0" fontId="17" fillId="0" borderId="168" xfId="6" applyNumberFormat="1" applyFont="1" applyFill="1" applyBorder="1" applyAlignment="1">
      <alignment horizontal="center" vertical="center" wrapText="1" shrinkToFit="1"/>
    </xf>
    <xf numFmtId="0" fontId="17" fillId="0" borderId="33" xfId="6" applyNumberFormat="1" applyFont="1" applyFill="1" applyBorder="1" applyAlignment="1">
      <alignment horizontal="center" vertical="center" wrapText="1" shrinkToFit="1"/>
    </xf>
    <xf numFmtId="38" fontId="17" fillId="0" borderId="168" xfId="6" applyFont="1" applyBorder="1" applyAlignment="1">
      <alignment horizontal="center" vertical="center"/>
    </xf>
    <xf numFmtId="38" fontId="17" fillId="0" borderId="33" xfId="6" applyFont="1" applyBorder="1" applyAlignment="1">
      <alignment horizontal="center" vertical="center"/>
    </xf>
    <xf numFmtId="38" fontId="17" fillId="0" borderId="168" xfId="6" applyFont="1" applyFill="1" applyBorder="1" applyAlignment="1">
      <alignment horizontal="center" vertical="center"/>
    </xf>
    <xf numFmtId="38" fontId="17" fillId="0" borderId="33" xfId="6" applyFont="1" applyFill="1" applyBorder="1" applyAlignment="1">
      <alignment horizontal="center" vertical="center"/>
    </xf>
    <xf numFmtId="38" fontId="17" fillId="6" borderId="167" xfId="6" applyFont="1" applyFill="1" applyBorder="1" applyAlignment="1">
      <alignment horizontal="center" vertical="center"/>
    </xf>
    <xf numFmtId="38" fontId="17" fillId="6" borderId="181" xfId="6" applyFont="1" applyFill="1" applyBorder="1" applyAlignment="1">
      <alignment horizontal="center" vertical="center"/>
    </xf>
    <xf numFmtId="0" fontId="16" fillId="0" borderId="2" xfId="4" applyFont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6" fillId="0" borderId="4" xfId="4" applyFont="1" applyBorder="1" applyAlignment="1">
      <alignment horizontal="center" vertical="center" wrapText="1"/>
    </xf>
    <xf numFmtId="185" fontId="16" fillId="0" borderId="179" xfId="4" applyNumberFormat="1" applyFont="1" applyFill="1" applyBorder="1" applyAlignment="1">
      <alignment horizontal="left" vertical="center" indent="1"/>
    </xf>
    <xf numFmtId="185" fontId="16" fillId="0" borderId="159" xfId="4" applyNumberFormat="1" applyFont="1" applyFill="1" applyBorder="1" applyAlignment="1">
      <alignment horizontal="left" vertical="center" indent="1"/>
    </xf>
    <xf numFmtId="185" fontId="16" fillId="0" borderId="180" xfId="4" applyNumberFormat="1" applyFont="1" applyFill="1" applyBorder="1" applyAlignment="1">
      <alignment horizontal="center" vertical="center"/>
    </xf>
    <xf numFmtId="185" fontId="16" fillId="0" borderId="182" xfId="4" applyNumberFormat="1" applyFont="1" applyFill="1" applyBorder="1" applyAlignment="1">
      <alignment horizontal="center" vertical="center"/>
    </xf>
    <xf numFmtId="38" fontId="16" fillId="2" borderId="33" xfId="6" applyFont="1" applyFill="1" applyBorder="1" applyAlignment="1">
      <alignment horizontal="center" vertical="center"/>
    </xf>
    <xf numFmtId="38" fontId="16" fillId="2" borderId="1" xfId="6" applyFont="1" applyFill="1" applyBorder="1" applyAlignment="1">
      <alignment horizontal="center" vertical="center"/>
    </xf>
    <xf numFmtId="38" fontId="16" fillId="6" borderId="181" xfId="6" applyFont="1" applyFill="1" applyBorder="1" applyAlignment="1">
      <alignment horizontal="center" vertical="center"/>
    </xf>
    <xf numFmtId="38" fontId="16" fillId="6" borderId="169" xfId="6" applyFont="1" applyFill="1" applyBorder="1" applyAlignment="1">
      <alignment horizontal="center" vertical="center"/>
    </xf>
    <xf numFmtId="0" fontId="16" fillId="0" borderId="1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/>
    </xf>
    <xf numFmtId="0" fontId="16" fillId="0" borderId="168" xfId="4" applyFont="1" applyBorder="1" applyAlignment="1">
      <alignment horizontal="center" vertical="center"/>
    </xf>
    <xf numFmtId="0" fontId="16" fillId="0" borderId="171" xfId="4" applyFont="1" applyBorder="1" applyAlignment="1">
      <alignment horizontal="center" vertical="center"/>
    </xf>
    <xf numFmtId="0" fontId="16" fillId="0" borderId="114" xfId="4" applyFont="1" applyBorder="1" applyAlignment="1">
      <alignment horizontal="center" vertical="center"/>
    </xf>
    <xf numFmtId="0" fontId="16" fillId="0" borderId="162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166" xfId="4" applyFont="1" applyBorder="1" applyAlignment="1">
      <alignment horizontal="center" vertical="center"/>
    </xf>
    <xf numFmtId="0" fontId="16" fillId="0" borderId="172" xfId="4" applyFont="1" applyBorder="1" applyAlignment="1">
      <alignment horizontal="center" vertical="center"/>
    </xf>
    <xf numFmtId="0" fontId="16" fillId="0" borderId="173" xfId="4" applyFont="1" applyBorder="1" applyAlignment="1">
      <alignment horizontal="center" vertical="center"/>
    </xf>
    <xf numFmtId="0" fontId="8" fillId="0" borderId="163" xfId="4" applyFont="1" applyFill="1" applyBorder="1" applyAlignment="1">
      <alignment horizontal="center" vertical="center"/>
    </xf>
    <xf numFmtId="0" fontId="16" fillId="0" borderId="3" xfId="4" applyFont="1" applyFill="1" applyBorder="1" applyAlignment="1">
      <alignment horizontal="center" vertical="center"/>
    </xf>
    <xf numFmtId="0" fontId="16" fillId="0" borderId="165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6" fillId="0" borderId="167" xfId="4" applyFont="1" applyBorder="1" applyAlignment="1">
      <alignment horizontal="center" vertical="center" wrapText="1"/>
    </xf>
    <xf numFmtId="0" fontId="16" fillId="0" borderId="170" xfId="4" applyFont="1" applyBorder="1" applyAlignment="1">
      <alignment horizontal="center" vertical="center" wrapText="1"/>
    </xf>
    <xf numFmtId="0" fontId="16" fillId="0" borderId="168" xfId="4" applyFont="1" applyBorder="1" applyAlignment="1">
      <alignment horizontal="center" vertical="center" wrapText="1"/>
    </xf>
    <xf numFmtId="0" fontId="16" fillId="0" borderId="13" xfId="4" applyFont="1" applyBorder="1" applyAlignment="1">
      <alignment horizontal="center" vertical="center" wrapText="1"/>
    </xf>
    <xf numFmtId="0" fontId="8" fillId="0" borderId="169" xfId="4" applyFont="1" applyBorder="1" applyAlignment="1">
      <alignment horizontal="center" vertical="center" wrapText="1"/>
    </xf>
    <xf numFmtId="0" fontId="16" fillId="0" borderId="177" xfId="4" applyFont="1" applyBorder="1" applyAlignment="1">
      <alignment horizontal="center" vertical="center" wrapText="1"/>
    </xf>
    <xf numFmtId="0" fontId="16" fillId="0" borderId="22" xfId="4" applyFont="1" applyBorder="1" applyAlignment="1">
      <alignment horizontal="center" vertical="center" wrapText="1"/>
    </xf>
    <xf numFmtId="0" fontId="16" fillId="0" borderId="97" xfId="4" applyFont="1" applyBorder="1" applyAlignment="1">
      <alignment horizontal="center" vertical="center" wrapText="1"/>
    </xf>
    <xf numFmtId="38" fontId="17" fillId="0" borderId="36" xfId="6" applyFont="1" applyBorder="1" applyAlignment="1">
      <alignment horizontal="center" vertical="center"/>
    </xf>
    <xf numFmtId="38" fontId="17" fillId="6" borderId="36" xfId="6" applyFont="1" applyFill="1" applyBorder="1" applyAlignment="1">
      <alignment horizontal="center" vertical="center"/>
    </xf>
    <xf numFmtId="38" fontId="17" fillId="6" borderId="4" xfId="6" applyFont="1" applyFill="1" applyBorder="1" applyAlignment="1">
      <alignment horizontal="center" vertical="center"/>
    </xf>
    <xf numFmtId="38" fontId="17" fillId="6" borderId="168" xfId="6" applyFont="1" applyFill="1" applyBorder="1" applyAlignment="1">
      <alignment horizontal="center" vertical="center"/>
    </xf>
    <xf numFmtId="38" fontId="17" fillId="6" borderId="33" xfId="6" applyFont="1" applyFill="1" applyBorder="1" applyAlignment="1">
      <alignment horizontal="center" vertical="center"/>
    </xf>
    <xf numFmtId="38" fontId="18" fillId="0" borderId="196" xfId="6" applyFont="1" applyBorder="1" applyAlignment="1">
      <alignment horizontal="center" vertical="center"/>
    </xf>
    <xf numFmtId="38" fontId="18" fillId="0" borderId="13" xfId="6" applyFont="1" applyBorder="1" applyAlignment="1">
      <alignment horizontal="center" vertical="center"/>
    </xf>
    <xf numFmtId="185" fontId="8" fillId="0" borderId="179" xfId="12" applyNumberFormat="1" applyFont="1" applyFill="1" applyBorder="1" applyAlignment="1">
      <alignment horizontal="center" vertical="center"/>
    </xf>
    <xf numFmtId="185" fontId="8" fillId="0" borderId="187" xfId="12" applyNumberFormat="1" applyFont="1" applyFill="1" applyBorder="1" applyAlignment="1">
      <alignment horizontal="center" vertical="center"/>
    </xf>
    <xf numFmtId="185" fontId="10" fillId="0" borderId="192" xfId="12" applyNumberFormat="1" applyFont="1" applyBorder="1" applyAlignment="1">
      <alignment horizontal="center" vertical="center"/>
    </xf>
    <xf numFmtId="0" fontId="18" fillId="0" borderId="195" xfId="4" applyFont="1" applyFill="1" applyBorder="1" applyAlignment="1">
      <alignment horizontal="center" vertical="center"/>
    </xf>
    <xf numFmtId="0" fontId="18" fillId="0" borderId="170" xfId="4" applyFont="1" applyFill="1" applyBorder="1" applyAlignment="1">
      <alignment horizontal="center" vertical="center"/>
    </xf>
    <xf numFmtId="38" fontId="18" fillId="0" borderId="196" xfId="1" applyFont="1" applyBorder="1" applyAlignment="1">
      <alignment vertical="center"/>
    </xf>
    <xf numFmtId="38" fontId="18" fillId="0" borderId="13" xfId="1" applyFont="1" applyBorder="1" applyAlignment="1">
      <alignment vertical="center"/>
    </xf>
    <xf numFmtId="185" fontId="18" fillId="0" borderId="179" xfId="4" applyNumberFormat="1" applyFont="1" applyBorder="1" applyAlignment="1">
      <alignment horizontal="center" vertical="center"/>
    </xf>
    <xf numFmtId="185" fontId="18" fillId="0" borderId="129" xfId="4" applyNumberFormat="1" applyFont="1" applyBorder="1" applyAlignment="1">
      <alignment horizontal="center" vertical="center"/>
    </xf>
    <xf numFmtId="185" fontId="18" fillId="0" borderId="130" xfId="4" applyNumberFormat="1" applyFont="1" applyBorder="1" applyAlignment="1">
      <alignment horizontal="center" vertical="center"/>
    </xf>
    <xf numFmtId="185" fontId="18" fillId="0" borderId="159" xfId="4" applyNumberFormat="1" applyFont="1" applyBorder="1" applyAlignment="1">
      <alignment horizontal="center" vertical="center"/>
    </xf>
    <xf numFmtId="185" fontId="18" fillId="0" borderId="110" xfId="4" applyNumberFormat="1" applyFont="1" applyBorder="1" applyAlignment="1">
      <alignment horizontal="center" vertical="center"/>
    </xf>
    <xf numFmtId="185" fontId="18" fillId="0" borderId="36" xfId="4" applyNumberFormat="1" applyFont="1" applyBorder="1" applyAlignment="1">
      <alignment horizontal="center" vertical="center"/>
    </xf>
    <xf numFmtId="0" fontId="18" fillId="0" borderId="195" xfId="4" applyFont="1" applyBorder="1" applyAlignment="1">
      <alignment horizontal="center" vertical="center"/>
    </xf>
    <xf numFmtId="0" fontId="18" fillId="0" borderId="181" xfId="4" applyFont="1" applyBorder="1" applyAlignment="1">
      <alignment horizontal="center" vertical="center"/>
    </xf>
    <xf numFmtId="38" fontId="18" fillId="0" borderId="33" xfId="1" applyFont="1" applyBorder="1" applyAlignment="1">
      <alignment vertical="center"/>
    </xf>
    <xf numFmtId="38" fontId="18" fillId="0" borderId="191" xfId="6" applyFont="1" applyBorder="1" applyAlignment="1">
      <alignment horizontal="center" vertical="center"/>
    </xf>
    <xf numFmtId="185" fontId="10" fillId="0" borderId="192" xfId="12" applyNumberFormat="1" applyFont="1" applyFill="1" applyBorder="1" applyAlignment="1">
      <alignment horizontal="center" vertical="center"/>
    </xf>
    <xf numFmtId="0" fontId="18" fillId="0" borderId="174" xfId="4" applyFont="1" applyFill="1" applyBorder="1" applyAlignment="1">
      <alignment horizontal="center" vertical="center"/>
    </xf>
    <xf numFmtId="38" fontId="18" fillId="0" borderId="175" xfId="1" applyFont="1" applyBorder="1" applyAlignment="1">
      <alignment vertical="center"/>
    </xf>
    <xf numFmtId="0" fontId="18" fillId="0" borderId="1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18" fillId="0" borderId="171" xfId="4" applyFont="1" applyBorder="1" applyAlignment="1">
      <alignment horizontal="center" vertical="center"/>
    </xf>
    <xf numFmtId="0" fontId="18" fillId="0" borderId="113" xfId="4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0" fontId="18" fillId="0" borderId="97" xfId="4" applyFont="1" applyBorder="1" applyAlignment="1">
      <alignment horizontal="center" vertical="center"/>
    </xf>
    <xf numFmtId="0" fontId="18" fillId="0" borderId="187" xfId="4" applyFont="1" applyBorder="1" applyAlignment="1">
      <alignment horizontal="center" vertical="center"/>
    </xf>
    <xf numFmtId="0" fontId="18" fillId="0" borderId="178" xfId="4" applyFont="1" applyBorder="1" applyAlignment="1">
      <alignment horizontal="center" vertical="center"/>
    </xf>
    <xf numFmtId="0" fontId="18" fillId="0" borderId="183" xfId="4" applyFont="1" applyBorder="1" applyAlignment="1">
      <alignment horizontal="center" vertical="center"/>
    </xf>
    <xf numFmtId="0" fontId="18" fillId="0" borderId="185" xfId="4" applyFont="1" applyBorder="1" applyAlignment="1">
      <alignment horizontal="center" vertical="center"/>
    </xf>
    <xf numFmtId="0" fontId="18" fillId="0" borderId="188" xfId="4" applyFont="1" applyBorder="1" applyAlignment="1">
      <alignment horizontal="center" vertical="center"/>
    </xf>
    <xf numFmtId="0" fontId="18" fillId="0" borderId="184" xfId="4" applyFont="1" applyBorder="1" applyAlignment="1">
      <alignment horizontal="center" vertical="center"/>
    </xf>
    <xf numFmtId="0" fontId="18" fillId="0" borderId="169" xfId="4" applyFont="1" applyBorder="1" applyAlignment="1">
      <alignment horizontal="center" vertical="center"/>
    </xf>
    <xf numFmtId="0" fontId="18" fillId="0" borderId="167" xfId="4" applyFont="1" applyBorder="1" applyAlignment="1">
      <alignment horizontal="center" vertical="center"/>
    </xf>
    <xf numFmtId="0" fontId="18" fillId="0" borderId="174" xfId="4" applyFont="1" applyBorder="1" applyAlignment="1">
      <alignment horizontal="center" vertical="center"/>
    </xf>
    <xf numFmtId="0" fontId="18" fillId="0" borderId="186" xfId="4" applyFont="1" applyBorder="1" applyAlignment="1">
      <alignment horizontal="center" vertical="center" wrapText="1"/>
    </xf>
    <xf numFmtId="0" fontId="18" fillId="0" borderId="190" xfId="4" applyFont="1" applyBorder="1" applyAlignment="1">
      <alignment horizontal="center" vertical="center" wrapText="1"/>
    </xf>
    <xf numFmtId="0" fontId="18" fillId="0" borderId="168" xfId="4" applyFont="1" applyBorder="1" applyAlignment="1">
      <alignment horizontal="center" vertical="center" wrapText="1"/>
    </xf>
    <xf numFmtId="0" fontId="18" fillId="0" borderId="175" xfId="4" applyFont="1" applyBorder="1" applyAlignment="1">
      <alignment horizontal="center" vertical="center" wrapText="1"/>
    </xf>
    <xf numFmtId="178" fontId="20" fillId="0" borderId="60" xfId="3" applyNumberFormat="1" applyFont="1" applyFill="1" applyBorder="1" applyAlignment="1">
      <alignment vertical="center" shrinkToFit="1"/>
    </xf>
    <xf numFmtId="178" fontId="20" fillId="0" borderId="58" xfId="3" applyNumberFormat="1" applyFont="1" applyFill="1" applyBorder="1" applyAlignment="1">
      <alignment vertical="center" shrinkToFit="1"/>
    </xf>
    <xf numFmtId="0" fontId="17" fillId="0" borderId="77" xfId="3" applyFont="1" applyFill="1" applyBorder="1" applyAlignment="1" applyProtection="1">
      <alignment horizontal="center" vertical="center"/>
      <protection locked="0"/>
    </xf>
    <xf numFmtId="0" fontId="17" fillId="0" borderId="78" xfId="3" applyFont="1" applyFill="1" applyBorder="1" applyAlignment="1" applyProtection="1">
      <alignment horizontal="center" vertical="center"/>
      <protection locked="0"/>
    </xf>
    <xf numFmtId="0" fontId="24" fillId="0" borderId="11" xfId="3" applyFont="1" applyFill="1" applyBorder="1" applyAlignment="1">
      <alignment horizontal="center" vertical="center" shrinkToFit="1"/>
    </xf>
    <xf numFmtId="0" fontId="24" fillId="0" borderId="26" xfId="3" applyFont="1" applyFill="1" applyBorder="1" applyAlignment="1">
      <alignment horizontal="center" vertical="center" shrinkToFit="1"/>
    </xf>
    <xf numFmtId="0" fontId="24" fillId="0" borderId="39" xfId="3" applyFont="1" applyFill="1" applyBorder="1" applyAlignment="1">
      <alignment horizontal="center" vertical="center" shrinkToFit="1"/>
    </xf>
    <xf numFmtId="0" fontId="24" fillId="0" borderId="8" xfId="3" applyFont="1" applyFill="1" applyBorder="1" applyAlignment="1">
      <alignment horizontal="center" vertical="center" shrinkToFit="1"/>
    </xf>
    <xf numFmtId="0" fontId="24" fillId="0" borderId="9" xfId="3" applyFont="1" applyFill="1" applyBorder="1" applyAlignment="1">
      <alignment horizontal="center" vertical="center" shrinkToFit="1"/>
    </xf>
    <xf numFmtId="0" fontId="24" fillId="0" borderId="10" xfId="3" applyFont="1" applyFill="1" applyBorder="1" applyAlignment="1">
      <alignment horizontal="center" vertical="center" shrinkToFit="1"/>
    </xf>
    <xf numFmtId="0" fontId="24" fillId="0" borderId="24" xfId="3" applyFont="1" applyFill="1" applyBorder="1" applyAlignment="1">
      <alignment horizontal="center" vertical="center" shrinkToFit="1"/>
    </xf>
    <xf numFmtId="0" fontId="24" fillId="0" borderId="25" xfId="3" applyFont="1" applyFill="1" applyBorder="1" applyAlignment="1">
      <alignment horizontal="center" vertical="center" shrinkToFit="1"/>
    </xf>
    <xf numFmtId="0" fontId="24" fillId="0" borderId="20" xfId="3" applyFont="1" applyFill="1" applyBorder="1" applyAlignment="1">
      <alignment horizontal="center" vertical="center" shrinkToFit="1"/>
    </xf>
    <xf numFmtId="0" fontId="24" fillId="0" borderId="21" xfId="3" applyFont="1" applyFill="1" applyBorder="1" applyAlignment="1">
      <alignment horizontal="center" vertical="center" shrinkToFit="1"/>
    </xf>
    <xf numFmtId="0" fontId="24" fillId="0" borderId="22" xfId="3" applyFont="1" applyFill="1" applyBorder="1" applyAlignment="1">
      <alignment horizontal="center" vertical="center" shrinkToFit="1"/>
    </xf>
    <xf numFmtId="0" fontId="24" fillId="0" borderId="23" xfId="3" applyFont="1" applyFill="1" applyBorder="1" applyAlignment="1">
      <alignment horizontal="center" vertical="center" shrinkToFit="1"/>
    </xf>
    <xf numFmtId="178" fontId="20" fillId="0" borderId="16" xfId="3" applyNumberFormat="1" applyFont="1" applyFill="1" applyBorder="1" applyAlignment="1">
      <alignment vertical="center" shrinkToFit="1"/>
    </xf>
    <xf numFmtId="178" fontId="20" fillId="0" borderId="42" xfId="3" applyNumberFormat="1" applyFont="1" applyFill="1" applyBorder="1" applyAlignment="1">
      <alignment vertical="center" shrinkToFit="1"/>
    </xf>
    <xf numFmtId="178" fontId="24" fillId="0" borderId="16" xfId="3" applyNumberFormat="1" applyFont="1" applyFill="1" applyBorder="1" applyAlignment="1">
      <alignment vertical="center" shrinkToFit="1"/>
    </xf>
    <xf numFmtId="178" fontId="24" fillId="0" borderId="17" xfId="3" applyNumberFormat="1" applyFont="1" applyFill="1" applyBorder="1" applyAlignment="1">
      <alignment vertical="center" shrinkToFit="1"/>
    </xf>
    <xf numFmtId="0" fontId="20" fillId="6" borderId="2" xfId="3" applyFont="1" applyFill="1" applyBorder="1" applyAlignment="1">
      <alignment horizontal="left" vertical="center" indent="1"/>
    </xf>
    <xf numFmtId="0" fontId="20" fillId="6" borderId="3" xfId="3" applyFont="1" applyFill="1" applyBorder="1" applyAlignment="1">
      <alignment horizontal="left" vertical="center" indent="1"/>
    </xf>
    <xf numFmtId="0" fontId="20" fillId="6" borderId="4" xfId="3" applyFont="1" applyFill="1" applyBorder="1" applyAlignment="1">
      <alignment horizontal="left" vertical="center" indent="1"/>
    </xf>
    <xf numFmtId="0" fontId="20" fillId="0" borderId="6" xfId="3" applyFont="1" applyFill="1" applyBorder="1" applyAlignment="1">
      <alignment horizontal="center" vertical="center" shrinkToFit="1"/>
    </xf>
    <xf numFmtId="0" fontId="20" fillId="0" borderId="12" xfId="3" applyFont="1" applyFill="1" applyBorder="1" applyAlignment="1">
      <alignment horizontal="center" vertical="center" shrinkToFit="1"/>
    </xf>
    <xf numFmtId="0" fontId="20" fillId="0" borderId="32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shrinkToFit="1"/>
    </xf>
    <xf numFmtId="0" fontId="20" fillId="0" borderId="13" xfId="3" applyFont="1" applyFill="1" applyBorder="1" applyAlignment="1">
      <alignment horizontal="center" vertical="center" shrinkToFit="1"/>
    </xf>
    <xf numFmtId="0" fontId="20" fillId="0" borderId="33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wrapText="1" shrinkToFit="1"/>
    </xf>
    <xf numFmtId="0" fontId="24" fillId="0" borderId="14" xfId="3" applyFont="1" applyFill="1" applyBorder="1" applyAlignment="1">
      <alignment horizontal="center" vertical="center" shrinkToFit="1"/>
    </xf>
    <xf numFmtId="0" fontId="24" fillId="0" borderId="15" xfId="3" applyFont="1" applyFill="1" applyBorder="1" applyAlignment="1">
      <alignment horizontal="center" vertical="center" shrinkToFit="1"/>
    </xf>
    <xf numFmtId="0" fontId="24" fillId="0" borderId="16" xfId="3" applyFont="1" applyFill="1" applyBorder="1" applyAlignment="1">
      <alignment horizontal="center" vertical="center" shrinkToFit="1"/>
    </xf>
    <xf numFmtId="0" fontId="24" fillId="0" borderId="17" xfId="3" applyFont="1" applyFill="1" applyBorder="1" applyAlignment="1">
      <alignment horizontal="center" vertical="center" shrinkToFit="1"/>
    </xf>
    <xf numFmtId="177" fontId="20" fillId="0" borderId="57" xfId="3" applyNumberFormat="1" applyFont="1" applyFill="1" applyBorder="1" applyAlignment="1">
      <alignment horizontal="right" vertical="center"/>
    </xf>
    <xf numFmtId="177" fontId="20" fillId="0" borderId="59" xfId="3" applyNumberFormat="1" applyFont="1" applyFill="1" applyBorder="1" applyAlignment="1">
      <alignment horizontal="right" vertical="center"/>
    </xf>
    <xf numFmtId="0" fontId="20" fillId="0" borderId="100" xfId="3" applyFont="1" applyFill="1" applyBorder="1" applyAlignment="1">
      <alignment horizontal="right" vertical="center"/>
    </xf>
    <xf numFmtId="0" fontId="20" fillId="0" borderId="101" xfId="3" applyFont="1" applyFill="1" applyBorder="1" applyAlignment="1">
      <alignment horizontal="right" vertical="center"/>
    </xf>
    <xf numFmtId="0" fontId="20" fillId="0" borderId="102" xfId="3" applyFont="1" applyFill="1" applyBorder="1" applyAlignment="1">
      <alignment horizontal="right" vertical="center"/>
    </xf>
    <xf numFmtId="177" fontId="20" fillId="0" borderId="45" xfId="3" applyNumberFormat="1" applyFont="1" applyFill="1" applyBorder="1" applyAlignment="1">
      <alignment horizontal="center" vertical="center"/>
    </xf>
    <xf numFmtId="177" fontId="20" fillId="0" borderId="154" xfId="3" applyNumberFormat="1" applyFont="1" applyFill="1" applyBorder="1" applyAlignment="1">
      <alignment horizontal="center" vertical="center"/>
    </xf>
    <xf numFmtId="177" fontId="20" fillId="0" borderId="62" xfId="3" applyNumberFormat="1" applyFont="1" applyFill="1" applyBorder="1" applyAlignment="1">
      <alignment horizontal="center" vertical="center"/>
    </xf>
    <xf numFmtId="0" fontId="20" fillId="0" borderId="120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177" fontId="20" fillId="0" borderId="123" xfId="3" applyNumberFormat="1" applyFont="1" applyFill="1" applyBorder="1" applyAlignment="1">
      <alignment horizontal="center" vertical="center"/>
    </xf>
    <xf numFmtId="177" fontId="20" fillId="0" borderId="138" xfId="3" applyNumberFormat="1" applyFont="1" applyFill="1" applyBorder="1" applyAlignment="1">
      <alignment horizontal="center" vertical="center"/>
    </xf>
    <xf numFmtId="0" fontId="24" fillId="0" borderId="114" xfId="3" applyFont="1" applyBorder="1" applyAlignment="1">
      <alignment vertical="center" shrinkToFit="1"/>
    </xf>
    <xf numFmtId="0" fontId="24" fillId="0" borderId="22" xfId="3" applyFont="1" applyBorder="1" applyAlignment="1">
      <alignment vertical="center" shrinkToFit="1"/>
    </xf>
    <xf numFmtId="0" fontId="24" fillId="0" borderId="89" xfId="3" applyFont="1" applyBorder="1" applyAlignment="1">
      <alignment vertical="center" shrinkToFit="1"/>
    </xf>
    <xf numFmtId="0" fontId="24" fillId="0" borderId="90" xfId="3" applyFont="1" applyBorder="1" applyAlignment="1">
      <alignment vertical="center" shrinkToFit="1"/>
    </xf>
    <xf numFmtId="0" fontId="24" fillId="0" borderId="161" xfId="3" applyFont="1" applyBorder="1" applyAlignment="1">
      <alignment horizontal="center" vertical="center"/>
    </xf>
    <xf numFmtId="0" fontId="24" fillId="0" borderId="3" xfId="3" applyFont="1" applyBorder="1" applyAlignment="1">
      <alignment horizontal="center" vertical="center"/>
    </xf>
    <xf numFmtId="0" fontId="24" fillId="0" borderId="4" xfId="3" applyFont="1" applyBorder="1" applyAlignment="1">
      <alignment horizontal="center" vertical="center"/>
    </xf>
    <xf numFmtId="0" fontId="28" fillId="0" borderId="106" xfId="3" applyFont="1" applyBorder="1" applyAlignment="1">
      <alignment vertical="center" shrinkToFit="1"/>
    </xf>
    <xf numFmtId="0" fontId="28" fillId="0" borderId="107" xfId="3" applyFont="1" applyBorder="1" applyAlignment="1">
      <alignment vertical="center" shrinkToFit="1"/>
    </xf>
    <xf numFmtId="0" fontId="28" fillId="0" borderId="108" xfId="3" applyFont="1" applyBorder="1" applyAlignment="1">
      <alignment vertical="center" shrinkToFit="1"/>
    </xf>
    <xf numFmtId="177" fontId="20" fillId="0" borderId="45" xfId="3" applyNumberFormat="1" applyFont="1" applyFill="1" applyBorder="1" applyAlignment="1">
      <alignment horizontal="right" vertical="center"/>
    </xf>
    <xf numFmtId="177" fontId="20" fillId="0" borderId="49" xfId="3" applyNumberFormat="1" applyFont="1" applyFill="1" applyBorder="1" applyAlignment="1">
      <alignment horizontal="right" vertical="center"/>
    </xf>
    <xf numFmtId="177" fontId="20" fillId="0" borderId="51" xfId="3" applyNumberFormat="1" applyFont="1" applyFill="1" applyBorder="1" applyAlignment="1">
      <alignment horizontal="right" vertical="center"/>
    </xf>
    <xf numFmtId="177" fontId="20" fillId="0" borderId="154" xfId="3" applyNumberFormat="1" applyFont="1" applyFill="1" applyBorder="1" applyAlignment="1">
      <alignment horizontal="right" vertical="center"/>
    </xf>
    <xf numFmtId="0" fontId="20" fillId="0" borderId="56" xfId="3" applyFont="1" applyFill="1" applyBorder="1" applyAlignment="1">
      <alignment horizontal="right" vertical="center"/>
    </xf>
    <xf numFmtId="0" fontId="20" fillId="0" borderId="57" xfId="3" applyFont="1" applyFill="1" applyBorder="1" applyAlignment="1">
      <alignment horizontal="right" vertical="center"/>
    </xf>
    <xf numFmtId="0" fontId="20" fillId="0" borderId="59" xfId="3" applyFont="1" applyFill="1" applyBorder="1" applyAlignment="1">
      <alignment horizontal="right" vertical="center"/>
    </xf>
    <xf numFmtId="0" fontId="20" fillId="0" borderId="56" xfId="3" applyFont="1" applyFill="1" applyBorder="1">
      <alignment vertical="center"/>
    </xf>
    <xf numFmtId="0" fontId="20" fillId="0" borderId="57" xfId="3" applyFont="1" applyFill="1" applyBorder="1">
      <alignment vertical="center"/>
    </xf>
    <xf numFmtId="0" fontId="24" fillId="0" borderId="0" xfId="3" applyFont="1" applyBorder="1" applyAlignment="1">
      <alignment vertical="center" shrinkToFit="1"/>
    </xf>
    <xf numFmtId="0" fontId="24" fillId="0" borderId="97" xfId="3" applyFont="1" applyBorder="1" applyAlignment="1">
      <alignment vertical="center" shrinkToFit="1"/>
    </xf>
    <xf numFmtId="0" fontId="24" fillId="0" borderId="110" xfId="3" applyFont="1" applyBorder="1" applyAlignment="1">
      <alignment vertical="center" shrinkToFit="1"/>
    </xf>
    <xf numFmtId="0" fontId="24" fillId="0" borderId="36" xfId="3" applyFont="1" applyBorder="1" applyAlignment="1">
      <alignment vertical="center" shrinkToFit="1"/>
    </xf>
    <xf numFmtId="182" fontId="24" fillId="0" borderId="5" xfId="3" applyNumberFormat="1" applyFont="1" applyBorder="1" applyAlignment="1">
      <alignment vertical="center"/>
    </xf>
    <xf numFmtId="182" fontId="24" fillId="0" borderId="0" xfId="3" applyNumberFormat="1" applyFont="1" applyBorder="1" applyAlignment="1">
      <alignment vertical="center"/>
    </xf>
    <xf numFmtId="182" fontId="24" fillId="0" borderId="159" xfId="3" applyNumberFormat="1" applyFont="1" applyBorder="1" applyAlignment="1">
      <alignment vertical="center"/>
    </xf>
    <xf numFmtId="182" fontId="24" fillId="0" borderId="110" xfId="3" applyNumberFormat="1" applyFont="1" applyBorder="1" applyAlignment="1">
      <alignment vertical="center"/>
    </xf>
    <xf numFmtId="0" fontId="20" fillId="0" borderId="0" xfId="3" applyFont="1" applyBorder="1" applyAlignment="1">
      <alignment vertical="center" shrinkToFit="1"/>
    </xf>
    <xf numFmtId="0" fontId="20" fillId="0" borderId="156" xfId="3" applyFont="1" applyBorder="1" applyAlignment="1">
      <alignment vertical="center" shrinkToFit="1"/>
    </xf>
    <xf numFmtId="0" fontId="20" fillId="0" borderId="110" xfId="3" applyFont="1" applyBorder="1" applyAlignment="1">
      <alignment vertical="center" shrinkToFit="1"/>
    </xf>
    <xf numFmtId="0" fontId="20" fillId="0" borderId="160" xfId="3" applyFont="1" applyBorder="1" applyAlignment="1">
      <alignment vertical="center" shrinkToFit="1"/>
    </xf>
    <xf numFmtId="180" fontId="24" fillId="0" borderId="154" xfId="3" applyNumberFormat="1" applyFont="1" applyFill="1" applyBorder="1" applyAlignment="1">
      <alignment vertical="center"/>
    </xf>
    <xf numFmtId="177" fontId="24" fillId="0" borderId="154" xfId="3" applyNumberFormat="1" applyFont="1" applyBorder="1" applyAlignment="1">
      <alignment vertical="center"/>
    </xf>
    <xf numFmtId="0" fontId="24" fillId="0" borderId="154" xfId="3" applyFont="1" applyBorder="1" applyAlignment="1">
      <alignment vertical="center"/>
    </xf>
    <xf numFmtId="180" fontId="24" fillId="0" borderId="45" xfId="3" applyNumberFormat="1" applyFont="1" applyBorder="1" applyAlignment="1">
      <alignment vertical="center"/>
    </xf>
    <xf numFmtId="180" fontId="24" fillId="0" borderId="154" xfId="3" applyNumberFormat="1" applyFont="1" applyBorder="1" applyAlignment="1">
      <alignment vertical="center"/>
    </xf>
    <xf numFmtId="180" fontId="24" fillId="0" borderId="155" xfId="3" applyNumberFormat="1" applyFont="1" applyBorder="1" applyAlignment="1">
      <alignment vertical="center"/>
    </xf>
    <xf numFmtId="182" fontId="24" fillId="0" borderId="45" xfId="3" applyNumberFormat="1" applyFont="1" applyFill="1" applyBorder="1" applyAlignment="1">
      <alignment vertical="center"/>
    </xf>
    <xf numFmtId="182" fontId="24" fillId="0" borderId="154" xfId="3" applyNumberFormat="1" applyFont="1" applyFill="1" applyBorder="1" applyAlignment="1">
      <alignment vertical="center"/>
    </xf>
    <xf numFmtId="177" fontId="24" fillId="0" borderId="138" xfId="3" applyNumberFormat="1" applyFont="1" applyBorder="1" applyAlignment="1">
      <alignment vertical="center"/>
    </xf>
    <xf numFmtId="0" fontId="24" fillId="0" borderId="138" xfId="3" applyFont="1" applyBorder="1" applyAlignment="1">
      <alignment vertical="center"/>
    </xf>
    <xf numFmtId="182" fontId="24" fillId="0" borderId="113" xfId="3" applyNumberFormat="1" applyFont="1" applyBorder="1" applyAlignment="1">
      <alignment vertical="center"/>
    </xf>
    <xf numFmtId="182" fontId="24" fillId="0" borderId="114" xfId="3" applyNumberFormat="1" applyFont="1" applyBorder="1" applyAlignment="1">
      <alignment vertical="center"/>
    </xf>
    <xf numFmtId="182" fontId="24" fillId="0" borderId="94" xfId="3" applyNumberFormat="1" applyFont="1" applyBorder="1" applyAlignment="1">
      <alignment vertical="center"/>
    </xf>
    <xf numFmtId="182" fontId="24" fillId="0" borderId="89" xfId="3" applyNumberFormat="1" applyFont="1" applyBorder="1" applyAlignment="1">
      <alignment vertical="center"/>
    </xf>
    <xf numFmtId="0" fontId="20" fillId="0" borderId="114" xfId="3" applyFont="1" applyBorder="1" applyAlignment="1">
      <alignment vertical="center" shrinkToFit="1"/>
    </xf>
    <xf numFmtId="0" fontId="20" fillId="0" borderId="115" xfId="3" applyFont="1" applyBorder="1" applyAlignment="1">
      <alignment vertical="center" shrinkToFit="1"/>
    </xf>
    <xf numFmtId="0" fontId="20" fillId="0" borderId="89" xfId="3" applyFont="1" applyBorder="1" applyAlignment="1">
      <alignment vertical="center" shrinkToFit="1"/>
    </xf>
    <xf numFmtId="0" fontId="20" fillId="0" borderId="95" xfId="3" applyFont="1" applyBorder="1" applyAlignment="1">
      <alignment vertical="center" shrinkToFit="1"/>
    </xf>
    <xf numFmtId="0" fontId="24" fillId="0" borderId="143" xfId="3" applyFont="1" applyBorder="1" applyAlignment="1">
      <alignment horizontal="center" vertical="center"/>
    </xf>
    <xf numFmtId="0" fontId="24" fillId="0" borderId="145" xfId="3" applyFont="1" applyBorder="1" applyAlignment="1">
      <alignment horizontal="center" vertical="center"/>
    </xf>
    <xf numFmtId="0" fontId="24" fillId="0" borderId="144" xfId="3" applyFont="1" applyBorder="1" applyAlignment="1">
      <alignment horizontal="center" vertical="center"/>
    </xf>
    <xf numFmtId="177" fontId="24" fillId="0" borderId="145" xfId="3" applyNumberFormat="1" applyFont="1" applyBorder="1" applyAlignment="1">
      <alignment vertical="center"/>
    </xf>
    <xf numFmtId="180" fontId="24" fillId="0" borderId="143" xfId="3" applyNumberFormat="1" applyFont="1" applyBorder="1" applyAlignment="1">
      <alignment vertical="center"/>
    </xf>
    <xf numFmtId="180" fontId="24" fillId="0" borderId="145" xfId="3" applyNumberFormat="1" applyFont="1" applyBorder="1" applyAlignment="1">
      <alignment vertical="center"/>
    </xf>
    <xf numFmtId="180" fontId="24" fillId="0" borderId="146" xfId="3" applyNumberFormat="1" applyFont="1" applyBorder="1" applyAlignment="1">
      <alignment vertical="center"/>
    </xf>
    <xf numFmtId="180" fontId="24" fillId="0" borderId="54" xfId="3" applyNumberFormat="1" applyFont="1" applyBorder="1" applyAlignment="1">
      <alignment vertical="center"/>
    </xf>
    <xf numFmtId="180" fontId="24" fillId="0" borderId="111" xfId="3" applyNumberFormat="1" applyFont="1" applyBorder="1" applyAlignment="1">
      <alignment vertical="center"/>
    </xf>
    <xf numFmtId="180" fontId="24" fillId="0" borderId="112" xfId="3" applyNumberFormat="1" applyFont="1" applyBorder="1" applyAlignment="1">
      <alignment vertical="center"/>
    </xf>
    <xf numFmtId="180" fontId="24" fillId="0" borderId="138" xfId="3" applyNumberFormat="1" applyFont="1" applyFill="1" applyBorder="1" applyAlignment="1">
      <alignment vertical="center"/>
    </xf>
    <xf numFmtId="180" fontId="24" fillId="0" borderId="120" xfId="3" applyNumberFormat="1" applyFont="1" applyBorder="1" applyAlignment="1">
      <alignment vertical="center"/>
    </xf>
    <xf numFmtId="180" fontId="24" fillId="0" borderId="138" xfId="3" applyNumberFormat="1" applyFont="1" applyBorder="1" applyAlignment="1">
      <alignment vertical="center"/>
    </xf>
    <xf numFmtId="180" fontId="24" fillId="0" borderId="139" xfId="3" applyNumberFormat="1" applyFont="1" applyBorder="1" applyAlignment="1">
      <alignment vertical="center"/>
    </xf>
    <xf numFmtId="0" fontId="24" fillId="0" borderId="116" xfId="3" applyFont="1" applyBorder="1" applyAlignment="1">
      <alignment vertical="center"/>
    </xf>
    <xf numFmtId="0" fontId="24" fillId="0" borderId="22" xfId="3" applyFont="1" applyBorder="1" applyAlignment="1">
      <alignment vertical="center"/>
    </xf>
    <xf numFmtId="0" fontId="24" fillId="0" borderId="88" xfId="3" applyFont="1" applyBorder="1" applyAlignment="1">
      <alignment vertical="center"/>
    </xf>
    <xf numFmtId="0" fontId="24" fillId="0" borderId="90" xfId="3" applyFont="1" applyBorder="1" applyAlignment="1">
      <alignment vertical="center"/>
    </xf>
    <xf numFmtId="184" fontId="24" fillId="0" borderId="113" xfId="3" applyNumberFormat="1" applyFont="1" applyFill="1" applyBorder="1" applyAlignment="1">
      <alignment vertical="center"/>
    </xf>
    <xf numFmtId="184" fontId="24" fillId="0" borderId="114" xfId="3" applyNumberFormat="1" applyFont="1" applyFill="1" applyBorder="1" applyAlignment="1">
      <alignment vertical="center"/>
    </xf>
    <xf numFmtId="184" fontId="24" fillId="0" borderId="94" xfId="3" applyNumberFormat="1" applyFont="1" applyFill="1" applyBorder="1" applyAlignment="1">
      <alignment vertical="center"/>
    </xf>
    <xf numFmtId="184" fontId="24" fillId="0" borderId="89" xfId="3" applyNumberFormat="1" applyFont="1" applyFill="1" applyBorder="1" applyAlignment="1">
      <alignment vertical="center"/>
    </xf>
    <xf numFmtId="0" fontId="24" fillId="0" borderId="54" xfId="3" applyFont="1" applyBorder="1" applyAlignment="1">
      <alignment horizontal="center" vertical="center"/>
    </xf>
    <xf numFmtId="0" fontId="24" fillId="0" borderId="111" xfId="3" applyFont="1" applyBorder="1" applyAlignment="1">
      <alignment horizontal="center" vertical="center"/>
    </xf>
    <xf numFmtId="0" fontId="24" fillId="0" borderId="63" xfId="3" applyFont="1" applyBorder="1" applyAlignment="1">
      <alignment horizontal="center" vertical="center"/>
    </xf>
    <xf numFmtId="182" fontId="24" fillId="0" borderId="138" xfId="3" applyNumberFormat="1" applyFont="1" applyFill="1" applyBorder="1" applyAlignment="1">
      <alignment vertical="center"/>
    </xf>
    <xf numFmtId="0" fontId="24" fillId="0" borderId="96" xfId="3" applyFont="1" applyBorder="1" applyAlignment="1">
      <alignment vertical="center" wrapText="1"/>
    </xf>
    <xf numFmtId="0" fontId="24" fillId="0" borderId="0" xfId="3" applyFont="1" applyBorder="1" applyAlignment="1">
      <alignment vertical="center"/>
    </xf>
    <xf numFmtId="0" fontId="24" fillId="0" borderId="96" xfId="3" applyFont="1" applyBorder="1" applyAlignment="1">
      <alignment vertical="center"/>
    </xf>
    <xf numFmtId="0" fontId="24" fillId="0" borderId="109" xfId="3" applyFont="1" applyBorder="1" applyAlignment="1">
      <alignment vertical="center"/>
    </xf>
    <xf numFmtId="0" fontId="24" fillId="0" borderId="110" xfId="3" applyFont="1" applyBorder="1" applyAlignment="1">
      <alignment vertical="center"/>
    </xf>
    <xf numFmtId="184" fontId="24" fillId="0" borderId="5" xfId="3" applyNumberFormat="1" applyFont="1" applyFill="1" applyBorder="1" applyAlignment="1">
      <alignment vertical="center"/>
    </xf>
    <xf numFmtId="184" fontId="24" fillId="0" borderId="0" xfId="3" applyNumberFormat="1" applyFont="1" applyFill="1" applyBorder="1" applyAlignment="1">
      <alignment vertical="center"/>
    </xf>
    <xf numFmtId="184" fontId="24" fillId="0" borderId="159" xfId="3" applyNumberFormat="1" applyFont="1" applyFill="1" applyBorder="1" applyAlignment="1">
      <alignment vertical="center"/>
    </xf>
    <xf numFmtId="184" fontId="24" fillId="0" borderId="110" xfId="3" applyNumberFormat="1" applyFont="1" applyFill="1" applyBorder="1" applyAlignment="1">
      <alignment vertical="center"/>
    </xf>
    <xf numFmtId="38" fontId="24" fillId="0" borderId="111" xfId="1" applyFont="1" applyFill="1" applyBorder="1" applyAlignment="1">
      <alignment horizontal="right" vertical="center"/>
    </xf>
    <xf numFmtId="177" fontId="24" fillId="0" borderId="111" xfId="3" applyNumberFormat="1" applyFont="1" applyBorder="1" applyAlignment="1">
      <alignment vertical="center"/>
    </xf>
    <xf numFmtId="180" fontId="24" fillId="6" borderId="154" xfId="3" applyNumberFormat="1" applyFont="1" applyFill="1" applyBorder="1" applyAlignment="1">
      <alignment vertical="center"/>
    </xf>
    <xf numFmtId="0" fontId="24" fillId="0" borderId="123" xfId="3" applyFont="1" applyBorder="1" applyAlignment="1">
      <alignment vertical="center"/>
    </xf>
    <xf numFmtId="0" fontId="24" fillId="0" borderId="124" xfId="3" applyFont="1" applyBorder="1" applyAlignment="1">
      <alignment vertical="center"/>
    </xf>
    <xf numFmtId="0" fontId="24" fillId="0" borderId="30" xfId="3" applyFont="1" applyBorder="1" applyAlignment="1">
      <alignment vertical="center"/>
    </xf>
    <xf numFmtId="0" fontId="24" fillId="0" borderId="114" xfId="3" applyFont="1" applyBorder="1" applyAlignment="1">
      <alignment vertical="center"/>
    </xf>
    <xf numFmtId="0" fontId="24" fillId="0" borderId="97" xfId="3" applyFont="1" applyBorder="1" applyAlignment="1">
      <alignment vertical="center"/>
    </xf>
    <xf numFmtId="0" fontId="24" fillId="0" borderId="36" xfId="3" applyFont="1" applyBorder="1" applyAlignment="1">
      <alignment vertical="center"/>
    </xf>
    <xf numFmtId="0" fontId="24" fillId="0" borderId="113" xfId="3" applyFont="1" applyFill="1" applyBorder="1" applyAlignment="1">
      <alignment horizontal="center" vertical="center" wrapText="1"/>
    </xf>
    <xf numFmtId="0" fontId="24" fillId="0" borderId="114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97" xfId="3" applyFont="1" applyFill="1" applyBorder="1" applyAlignment="1">
      <alignment horizontal="center" vertical="center"/>
    </xf>
    <xf numFmtId="180" fontId="24" fillId="0" borderId="15" xfId="3" applyNumberFormat="1" applyFont="1" applyFill="1" applyBorder="1" applyAlignment="1">
      <alignment vertical="center"/>
    </xf>
    <xf numFmtId="180" fontId="24" fillId="0" borderId="14" xfId="3" applyNumberFormat="1" applyFont="1" applyBorder="1" applyAlignment="1">
      <alignment vertical="center"/>
    </xf>
    <xf numFmtId="180" fontId="24" fillId="0" borderId="15" xfId="3" applyNumberFormat="1" applyFont="1" applyBorder="1" applyAlignment="1">
      <alignment vertical="center"/>
    </xf>
    <xf numFmtId="180" fontId="24" fillId="0" borderId="117" xfId="3" applyNumberFormat="1" applyFont="1" applyBorder="1" applyAlignment="1">
      <alignment vertical="center"/>
    </xf>
    <xf numFmtId="180" fontId="24" fillId="6" borderId="15" xfId="3" applyNumberFormat="1" applyFont="1" applyFill="1" applyBorder="1" applyAlignment="1">
      <alignment vertical="center"/>
    </xf>
    <xf numFmtId="177" fontId="24" fillId="0" borderId="154" xfId="3" applyNumberFormat="1" applyFont="1" applyFill="1" applyBorder="1" applyAlignment="1">
      <alignment horizontal="center" vertical="center"/>
    </xf>
    <xf numFmtId="38" fontId="24" fillId="0" borderId="111" xfId="1" applyFont="1" applyFill="1" applyBorder="1" applyAlignment="1">
      <alignment horizontal="center" vertical="center"/>
    </xf>
    <xf numFmtId="0" fontId="24" fillId="0" borderId="115" xfId="3" applyFont="1" applyBorder="1" applyAlignment="1">
      <alignment vertical="center" shrinkToFit="1"/>
    </xf>
    <xf numFmtId="0" fontId="24" fillId="0" borderId="156" xfId="3" applyFont="1" applyBorder="1" applyAlignment="1">
      <alignment vertical="center" shrinkToFit="1"/>
    </xf>
    <xf numFmtId="0" fontId="24" fillId="0" borderId="160" xfId="3" applyFont="1" applyBorder="1" applyAlignment="1">
      <alignment vertical="center" shrinkToFit="1"/>
    </xf>
    <xf numFmtId="0" fontId="24" fillId="0" borderId="120" xfId="3" applyFont="1" applyBorder="1" applyAlignment="1">
      <alignment vertical="center"/>
    </xf>
    <xf numFmtId="0" fontId="24" fillId="0" borderId="5" xfId="3" applyFont="1" applyBorder="1" applyAlignment="1">
      <alignment vertical="center"/>
    </xf>
    <xf numFmtId="0" fontId="24" fillId="0" borderId="157" xfId="3" applyFont="1" applyBorder="1" applyAlignment="1">
      <alignment vertical="center"/>
    </xf>
    <xf numFmtId="0" fontId="24" fillId="0" borderId="158" xfId="3" applyFont="1" applyBorder="1" applyAlignment="1">
      <alignment vertical="center"/>
    </xf>
    <xf numFmtId="182" fontId="24" fillId="0" borderId="15" xfId="3" applyNumberFormat="1" applyFont="1" applyFill="1" applyBorder="1" applyAlignment="1">
      <alignment vertical="center"/>
    </xf>
    <xf numFmtId="183" fontId="24" fillId="0" borderId="15" xfId="3" applyNumberFormat="1" applyFont="1" applyBorder="1" applyAlignment="1">
      <alignment vertical="center"/>
    </xf>
    <xf numFmtId="180" fontId="24" fillId="0" borderId="45" xfId="3" applyNumberFormat="1" applyFont="1" applyBorder="1" applyAlignment="1">
      <alignment horizontal="center" vertical="center"/>
    </xf>
    <xf numFmtId="180" fontId="24" fillId="0" borderId="154" xfId="3" applyNumberFormat="1" applyFont="1" applyBorder="1" applyAlignment="1">
      <alignment horizontal="center" vertical="center"/>
    </xf>
    <xf numFmtId="180" fontId="24" fillId="0" borderId="155" xfId="3" applyNumberFormat="1" applyFont="1" applyBorder="1" applyAlignment="1">
      <alignment horizontal="center" vertical="center"/>
    </xf>
    <xf numFmtId="177" fontId="20" fillId="0" borderId="94" xfId="3" applyNumberFormat="1" applyFont="1" applyFill="1" applyBorder="1" applyAlignment="1">
      <alignment vertical="center"/>
    </xf>
    <xf numFmtId="177" fontId="20" fillId="0" borderId="89" xfId="3" applyNumberFormat="1" applyFont="1" applyFill="1" applyBorder="1" applyAlignment="1">
      <alignment vertical="center"/>
    </xf>
    <xf numFmtId="0" fontId="24" fillId="0" borderId="94" xfId="3" applyFont="1" applyBorder="1" applyAlignment="1" applyProtection="1">
      <alignment vertical="center" shrinkToFit="1"/>
      <protection locked="0"/>
    </xf>
    <xf numFmtId="0" fontId="24" fillId="0" borderId="89" xfId="3" applyFont="1" applyBorder="1" applyAlignment="1" applyProtection="1">
      <alignment vertical="center" shrinkToFit="1"/>
      <protection locked="0"/>
    </xf>
    <xf numFmtId="0" fontId="24" fillId="0" borderId="95" xfId="3" applyFont="1" applyBorder="1" applyAlignment="1" applyProtection="1">
      <alignment vertical="center" shrinkToFit="1"/>
      <protection locked="0"/>
    </xf>
    <xf numFmtId="0" fontId="20" fillId="0" borderId="152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8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153" xfId="3" applyFont="1" applyBorder="1" applyAlignment="1">
      <alignment horizontal="center" vertical="center"/>
    </xf>
    <xf numFmtId="0" fontId="24" fillId="0" borderId="152" xfId="3" applyFont="1" applyBorder="1" applyAlignment="1">
      <alignment horizontal="center" vertical="center"/>
    </xf>
    <xf numFmtId="0" fontId="24" fillId="0" borderId="10" xfId="3" applyFont="1" applyBorder="1" applyAlignment="1">
      <alignment horizontal="center" vertical="center"/>
    </xf>
    <xf numFmtId="0" fontId="24" fillId="0" borderId="86" xfId="3" applyFont="1" applyBorder="1" applyAlignment="1">
      <alignment horizontal="center" vertical="center"/>
    </xf>
    <xf numFmtId="0" fontId="24" fillId="0" borderId="83" xfId="3" applyFont="1" applyBorder="1" applyAlignment="1">
      <alignment horizontal="center" vertical="center"/>
    </xf>
    <xf numFmtId="0" fontId="24" fillId="0" borderId="84" xfId="3" applyFont="1" applyBorder="1" applyAlignment="1">
      <alignment horizontal="center" vertical="center"/>
    </xf>
    <xf numFmtId="0" fontId="24" fillId="0" borderId="87" xfId="3" applyFont="1" applyBorder="1" applyAlignment="1">
      <alignment horizontal="center" vertical="center"/>
    </xf>
    <xf numFmtId="177" fontId="28" fillId="6" borderId="147" xfId="3" applyNumberFormat="1" applyFont="1" applyFill="1" applyBorder="1" applyAlignment="1" applyProtection="1">
      <alignment vertical="center"/>
      <protection locked="0"/>
    </xf>
    <xf numFmtId="177" fontId="28" fillId="6" borderId="148" xfId="3" applyNumberFormat="1" applyFont="1" applyFill="1" applyBorder="1" applyAlignment="1" applyProtection="1">
      <alignment vertical="center"/>
      <protection locked="0"/>
    </xf>
    <xf numFmtId="177" fontId="28" fillId="6" borderId="149" xfId="3" applyNumberFormat="1" applyFont="1" applyFill="1" applyBorder="1" applyAlignment="1" applyProtection="1">
      <alignment vertical="center"/>
      <protection locked="0"/>
    </xf>
    <xf numFmtId="0" fontId="20" fillId="0" borderId="151" xfId="3" applyFont="1" applyFill="1" applyBorder="1" applyAlignment="1">
      <alignment horizontal="right" vertical="center"/>
    </xf>
    <xf numFmtId="0" fontId="20" fillId="0" borderId="148" xfId="3" applyFont="1" applyFill="1" applyBorder="1" applyAlignment="1">
      <alignment horizontal="right" vertical="center"/>
    </xf>
    <xf numFmtId="0" fontId="20" fillId="0" borderId="149" xfId="3" applyFont="1" applyFill="1" applyBorder="1" applyAlignment="1">
      <alignment horizontal="right" vertical="center"/>
    </xf>
    <xf numFmtId="0" fontId="21" fillId="0" borderId="88" xfId="3" applyFont="1" applyBorder="1" applyAlignment="1">
      <alignment vertical="center"/>
    </xf>
    <xf numFmtId="0" fontId="20" fillId="0" borderId="89" xfId="3" applyFont="1" applyBorder="1" applyAlignment="1">
      <alignment vertical="center"/>
    </xf>
    <xf numFmtId="0" fontId="20" fillId="0" borderId="90" xfId="3" applyFont="1" applyBorder="1" applyAlignment="1">
      <alignment vertical="center"/>
    </xf>
    <xf numFmtId="0" fontId="20" fillId="0" borderId="147" xfId="3" applyFont="1" applyFill="1" applyBorder="1" applyAlignment="1">
      <alignment horizontal="right" vertical="center"/>
    </xf>
    <xf numFmtId="0" fontId="20" fillId="0" borderId="150" xfId="3" applyFont="1" applyFill="1" applyBorder="1" applyAlignment="1">
      <alignment horizontal="right" vertical="center"/>
    </xf>
    <xf numFmtId="0" fontId="20" fillId="0" borderId="104" xfId="3" applyFont="1" applyFill="1" applyBorder="1" applyAlignment="1">
      <alignment horizontal="right" vertical="center"/>
    </xf>
    <xf numFmtId="0" fontId="20" fillId="0" borderId="105" xfId="3" applyFont="1" applyFill="1" applyBorder="1" applyAlignment="1">
      <alignment horizontal="right" vertical="center"/>
    </xf>
    <xf numFmtId="177" fontId="20" fillId="0" borderId="106" xfId="3" applyNumberFormat="1" applyFont="1" applyFill="1" applyBorder="1" applyAlignment="1">
      <alignment vertical="center"/>
    </xf>
    <xf numFmtId="177" fontId="20" fillId="0" borderId="107" xfId="3" applyNumberFormat="1" applyFont="1" applyFill="1" applyBorder="1" applyAlignment="1">
      <alignment vertical="center"/>
    </xf>
    <xf numFmtId="0" fontId="20" fillId="0" borderId="143" xfId="3" applyFont="1" applyBorder="1" applyAlignment="1">
      <alignment vertical="center"/>
    </xf>
    <xf numFmtId="0" fontId="20" fillId="0" borderId="144" xfId="3" applyFont="1" applyBorder="1" applyAlignment="1">
      <alignment vertical="center"/>
    </xf>
    <xf numFmtId="177" fontId="20" fillId="0" borderId="68" xfId="3" applyNumberFormat="1" applyFont="1" applyFill="1" applyBorder="1" applyAlignment="1">
      <alignment horizontal="right" vertical="center"/>
    </xf>
    <xf numFmtId="177" fontId="20" fillId="0" borderId="70" xfId="3" applyNumberFormat="1" applyFont="1" applyFill="1" applyBorder="1" applyAlignment="1">
      <alignment horizontal="right" vertical="center"/>
    </xf>
    <xf numFmtId="177" fontId="20" fillId="0" borderId="72" xfId="3" applyNumberFormat="1" applyFont="1" applyFill="1" applyBorder="1" applyAlignment="1">
      <alignment horizontal="right" vertical="center"/>
    </xf>
    <xf numFmtId="0" fontId="20" fillId="0" borderId="68" xfId="3" applyFont="1" applyFill="1" applyBorder="1" applyAlignment="1">
      <alignment horizontal="right" vertical="center"/>
    </xf>
    <xf numFmtId="0" fontId="20" fillId="0" borderId="70" xfId="3" applyFont="1" applyFill="1" applyBorder="1" applyAlignment="1">
      <alignment horizontal="right" vertical="center"/>
    </xf>
    <xf numFmtId="0" fontId="20" fillId="0" borderId="103" xfId="3" applyFont="1" applyFill="1" applyBorder="1" applyAlignment="1">
      <alignment horizontal="right" vertical="center"/>
    </xf>
    <xf numFmtId="0" fontId="20" fillId="0" borderId="141" xfId="3" applyFont="1" applyFill="1" applyBorder="1" applyAlignment="1">
      <alignment horizontal="right" vertical="center"/>
    </xf>
    <xf numFmtId="0" fontId="20" fillId="0" borderId="72" xfId="3" applyFont="1" applyFill="1" applyBorder="1" applyAlignment="1">
      <alignment horizontal="right" vertical="center"/>
    </xf>
    <xf numFmtId="177" fontId="20" fillId="0" borderId="143" xfId="3" applyNumberFormat="1" applyFont="1" applyFill="1" applyBorder="1" applyAlignment="1">
      <alignment vertical="center"/>
    </xf>
    <xf numFmtId="177" fontId="20" fillId="0" borderId="145" xfId="3" applyNumberFormat="1" applyFont="1" applyFill="1" applyBorder="1" applyAlignment="1">
      <alignment vertical="center"/>
    </xf>
    <xf numFmtId="0" fontId="28" fillId="0" borderId="143" xfId="3" applyFont="1" applyBorder="1" applyAlignment="1">
      <alignment vertical="center" shrinkToFit="1"/>
    </xf>
    <xf numFmtId="0" fontId="28" fillId="0" borderId="145" xfId="3" applyFont="1" applyBorder="1" applyAlignment="1">
      <alignment vertical="center" shrinkToFit="1"/>
    </xf>
    <xf numFmtId="0" fontId="28" fillId="0" borderId="146" xfId="3" applyFont="1" applyBorder="1" applyAlignment="1">
      <alignment vertical="center" shrinkToFit="1"/>
    </xf>
    <xf numFmtId="180" fontId="20" fillId="0" borderId="74" xfId="3" applyNumberFormat="1" applyFont="1" applyFill="1" applyBorder="1">
      <alignment vertical="center"/>
    </xf>
    <xf numFmtId="180" fontId="20" fillId="0" borderId="71" xfId="3" applyNumberFormat="1" applyFont="1" applyFill="1" applyBorder="1">
      <alignment vertical="center"/>
    </xf>
    <xf numFmtId="180" fontId="20" fillId="0" borderId="144" xfId="3" applyNumberFormat="1" applyFont="1" applyFill="1" applyBorder="1">
      <alignment vertical="center"/>
    </xf>
    <xf numFmtId="0" fontId="20" fillId="0" borderId="71" xfId="3" applyFont="1" applyFill="1" applyBorder="1" applyAlignment="1">
      <alignment horizontal="right" vertical="center"/>
    </xf>
    <xf numFmtId="0" fontId="20" fillId="0" borderId="142" xfId="3" applyFont="1" applyFill="1" applyBorder="1" applyAlignment="1">
      <alignment horizontal="right" vertical="center"/>
    </xf>
    <xf numFmtId="0" fontId="20" fillId="0" borderId="82" xfId="3" applyFont="1" applyBorder="1" applyAlignment="1">
      <alignment vertical="center"/>
    </xf>
    <xf numFmtId="0" fontId="20" fillId="0" borderId="83" xfId="3" applyFont="1" applyBorder="1" applyAlignment="1">
      <alignment vertical="center"/>
    </xf>
    <xf numFmtId="0" fontId="20" fillId="0" borderId="88" xfId="3" applyFont="1" applyBorder="1" applyAlignment="1">
      <alignment vertical="center"/>
    </xf>
    <xf numFmtId="0" fontId="20" fillId="0" borderId="106" xfId="3" applyFont="1" applyBorder="1" applyAlignment="1">
      <alignment vertical="center"/>
    </xf>
    <xf numFmtId="0" fontId="20" fillId="0" borderId="140" xfId="3" applyFont="1" applyBorder="1" applyAlignment="1">
      <alignment vertical="center"/>
    </xf>
    <xf numFmtId="177" fontId="20" fillId="0" borderId="103" xfId="3" applyNumberFormat="1" applyFont="1" applyBorder="1" applyAlignment="1">
      <alignment vertical="center"/>
    </xf>
    <xf numFmtId="177" fontId="20" fillId="0" borderId="104" xfId="3" applyNumberFormat="1" applyFont="1" applyBorder="1" applyAlignment="1">
      <alignment vertical="center"/>
    </xf>
    <xf numFmtId="177" fontId="20" fillId="0" borderId="141" xfId="3" applyNumberFormat="1" applyFont="1" applyBorder="1" applyAlignment="1">
      <alignment vertical="center"/>
    </xf>
    <xf numFmtId="177" fontId="20" fillId="0" borderId="142" xfId="3" applyNumberFormat="1" applyFont="1" applyBorder="1" applyAlignment="1">
      <alignment vertical="center"/>
    </xf>
    <xf numFmtId="177" fontId="36" fillId="0" borderId="141" xfId="3" applyNumberFormat="1" applyFont="1" applyBorder="1" applyAlignment="1">
      <alignment horizontal="right" vertical="center"/>
    </xf>
    <xf numFmtId="177" fontId="20" fillId="0" borderId="142" xfId="3" applyNumberFormat="1" applyFont="1" applyBorder="1" applyAlignment="1">
      <alignment horizontal="right" vertical="center"/>
    </xf>
    <xf numFmtId="177" fontId="20" fillId="0" borderId="140" xfId="3" applyNumberFormat="1" applyFont="1" applyBorder="1" applyAlignment="1">
      <alignment vertical="center"/>
    </xf>
    <xf numFmtId="180" fontId="20" fillId="0" borderId="121" xfId="3" applyNumberFormat="1" applyFont="1" applyFill="1" applyBorder="1">
      <alignment vertical="center"/>
    </xf>
    <xf numFmtId="180" fontId="20" fillId="0" borderId="29" xfId="3" applyNumberFormat="1" applyFont="1" applyFill="1" applyBorder="1">
      <alignment vertical="center"/>
    </xf>
    <xf numFmtId="177" fontId="20" fillId="0" borderId="120" xfId="3" applyNumberFormat="1" applyFont="1" applyBorder="1">
      <alignment vertical="center"/>
    </xf>
    <xf numFmtId="177" fontId="20" fillId="0" borderId="124" xfId="3" applyNumberFormat="1" applyFont="1" applyBorder="1">
      <alignment vertical="center"/>
    </xf>
    <xf numFmtId="0" fontId="20" fillId="0" borderId="116" xfId="3" applyFont="1" applyBorder="1" applyAlignment="1">
      <alignment vertical="center"/>
    </xf>
    <xf numFmtId="0" fontId="20" fillId="0" borderId="114" xfId="3" applyFont="1" applyBorder="1" applyAlignment="1">
      <alignment vertical="center"/>
    </xf>
    <xf numFmtId="0" fontId="20" fillId="0" borderId="22" xfId="3" applyFont="1" applyBorder="1" applyAlignment="1">
      <alignment vertical="center"/>
    </xf>
    <xf numFmtId="0" fontId="20" fillId="0" borderId="96" xfId="3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20" fillId="0" borderId="97" xfId="3" applyFont="1" applyBorder="1" applyAlignment="1">
      <alignment vertical="center"/>
    </xf>
    <xf numFmtId="177" fontId="20" fillId="0" borderId="23" xfId="3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4" xfId="3" applyNumberFormat="1" applyFont="1" applyBorder="1">
      <alignment vertical="center"/>
    </xf>
    <xf numFmtId="177" fontId="36" fillId="0" borderId="24" xfId="3" applyNumberFormat="1" applyFont="1" applyBorder="1" applyAlignment="1">
      <alignment horizontal="right" vertical="center"/>
    </xf>
    <xf numFmtId="177" fontId="20" fillId="0" borderId="24" xfId="3" applyNumberFormat="1" applyFont="1" applyBorder="1" applyAlignment="1">
      <alignment horizontal="right" vertical="center"/>
    </xf>
    <xf numFmtId="0" fontId="20" fillId="0" borderId="74" xfId="3" applyFont="1" applyFill="1" applyBorder="1" applyAlignment="1">
      <alignment horizontal="right" vertical="center"/>
    </xf>
    <xf numFmtId="180" fontId="20" fillId="0" borderId="68" xfId="3" applyNumberFormat="1" applyFont="1" applyFill="1" applyBorder="1">
      <alignment vertical="center"/>
    </xf>
    <xf numFmtId="180" fontId="20" fillId="0" borderId="70" xfId="3" applyNumberFormat="1" applyFont="1" applyFill="1" applyBorder="1">
      <alignment vertical="center"/>
    </xf>
    <xf numFmtId="180" fontId="20" fillId="0" borderId="42" xfId="3" applyNumberFormat="1" applyFont="1" applyFill="1" applyBorder="1" applyAlignment="1">
      <alignment horizontal="right" vertical="center"/>
    </xf>
    <xf numFmtId="180" fontId="20" fillId="0" borderId="24" xfId="3" applyNumberFormat="1" applyFont="1" applyFill="1" applyBorder="1" applyAlignment="1">
      <alignment horizontal="right" vertical="center"/>
    </xf>
    <xf numFmtId="180" fontId="20" fillId="0" borderId="25" xfId="3" applyNumberFormat="1" applyFont="1" applyFill="1" applyBorder="1" applyAlignment="1">
      <alignment horizontal="right" vertical="center"/>
    </xf>
    <xf numFmtId="177" fontId="20" fillId="0" borderId="23" xfId="3" applyNumberFormat="1" applyFont="1" applyBorder="1" applyAlignment="1">
      <alignment vertical="center"/>
    </xf>
    <xf numFmtId="177" fontId="20" fillId="0" borderId="24" xfId="3" applyNumberFormat="1" applyFont="1" applyBorder="1" applyAlignment="1">
      <alignment vertical="center"/>
    </xf>
    <xf numFmtId="177" fontId="20" fillId="0" borderId="16" xfId="3" applyNumberFormat="1" applyFont="1" applyBorder="1" applyAlignment="1">
      <alignment vertical="center"/>
    </xf>
    <xf numFmtId="177" fontId="20" fillId="0" borderId="29" xfId="3" applyNumberFormat="1" applyFont="1" applyBorder="1" applyAlignment="1">
      <alignment vertical="center"/>
    </xf>
    <xf numFmtId="177" fontId="20" fillId="0" borderId="123" xfId="3" applyNumberFormat="1" applyFont="1" applyBorder="1" applyAlignment="1">
      <alignment vertical="center"/>
    </xf>
    <xf numFmtId="0" fontId="28" fillId="0" borderId="98" xfId="3" applyFont="1" applyBorder="1" applyAlignment="1">
      <alignment vertical="center" shrinkToFit="1"/>
    </xf>
    <xf numFmtId="0" fontId="28" fillId="0" borderId="118" xfId="3" applyFont="1" applyBorder="1" applyAlignment="1">
      <alignment vertical="center" shrinkToFit="1"/>
    </xf>
    <xf numFmtId="0" fontId="28" fillId="0" borderId="119" xfId="3" applyFont="1" applyBorder="1" applyAlignment="1">
      <alignment vertical="center" shrinkToFit="1"/>
    </xf>
    <xf numFmtId="0" fontId="20" fillId="0" borderId="120" xfId="3" applyFont="1" applyBorder="1" applyAlignment="1">
      <alignment vertical="center"/>
    </xf>
    <xf numFmtId="0" fontId="20" fillId="0" borderId="30" xfId="3" applyFont="1" applyBorder="1" applyAlignment="1">
      <alignment vertical="center"/>
    </xf>
    <xf numFmtId="177" fontId="20" fillId="0" borderId="121" xfId="3" applyNumberFormat="1" applyFont="1" applyBorder="1">
      <alignment vertical="center"/>
    </xf>
    <xf numFmtId="177" fontId="20" fillId="0" borderId="29" xfId="3" applyNumberFormat="1" applyFont="1" applyBorder="1">
      <alignment vertical="center"/>
    </xf>
    <xf numFmtId="177" fontId="20" fillId="0" borderId="29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80" fontId="20" fillId="0" borderId="23" xfId="3" applyNumberFormat="1" applyFont="1" applyFill="1" applyBorder="1" applyAlignment="1">
      <alignment horizontal="right" vertical="center"/>
    </xf>
    <xf numFmtId="180" fontId="20" fillId="0" borderId="16" xfId="3" applyNumberFormat="1" applyFont="1" applyFill="1" applyBorder="1" applyAlignment="1">
      <alignment horizontal="right" vertical="center"/>
    </xf>
    <xf numFmtId="180" fontId="20" fillId="0" borderId="124" xfId="3" applyNumberFormat="1" applyFont="1" applyFill="1" applyBorder="1">
      <alignment vertical="center"/>
    </xf>
    <xf numFmtId="177" fontId="20" fillId="0" borderId="121" xfId="3" applyNumberFormat="1" applyFont="1" applyBorder="1" applyAlignment="1">
      <alignment vertical="center"/>
    </xf>
    <xf numFmtId="0" fontId="28" fillId="0" borderId="120" xfId="3" applyFont="1" applyBorder="1" applyAlignment="1">
      <alignment vertical="center" shrinkToFit="1"/>
    </xf>
    <xf numFmtId="0" fontId="28" fillId="0" borderId="138" xfId="3" applyFont="1" applyBorder="1" applyAlignment="1">
      <alignment vertical="center" shrinkToFit="1"/>
    </xf>
    <xf numFmtId="0" fontId="28" fillId="0" borderId="139" xfId="3" applyFont="1" applyBorder="1" applyAlignment="1">
      <alignment vertical="center" shrinkToFit="1"/>
    </xf>
    <xf numFmtId="177" fontId="20" fillId="0" borderId="74" xfId="3" applyNumberFormat="1" applyFont="1" applyBorder="1">
      <alignment vertical="center"/>
    </xf>
    <xf numFmtId="177" fontId="20" fillId="0" borderId="71" xfId="3" applyNumberFormat="1" applyFont="1" applyBorder="1">
      <alignment vertical="center"/>
    </xf>
    <xf numFmtId="177" fontId="20" fillId="0" borderId="144" xfId="3" applyNumberFormat="1" applyFont="1" applyBorder="1">
      <alignment vertical="center"/>
    </xf>
    <xf numFmtId="0" fontId="20" fillId="0" borderId="14" xfId="3" applyFont="1" applyBorder="1" applyAlignment="1">
      <alignment vertical="center"/>
    </xf>
    <xf numFmtId="0" fontId="20" fillId="0" borderId="17" xfId="3" applyFont="1" applyBorder="1" applyAlignment="1">
      <alignment vertical="center"/>
    </xf>
    <xf numFmtId="177" fontId="20" fillId="0" borderId="57" xfId="3" applyNumberFormat="1" applyFont="1" applyBorder="1" applyAlignment="1">
      <alignment vertical="center"/>
    </xf>
    <xf numFmtId="177" fontId="20" fillId="0" borderId="60" xfId="3" applyNumberFormat="1" applyFont="1" applyBorder="1" applyAlignment="1">
      <alignment vertical="center"/>
    </xf>
    <xf numFmtId="0" fontId="20" fillId="0" borderId="54" xfId="3" applyFont="1" applyBorder="1" applyAlignment="1">
      <alignment vertical="center"/>
    </xf>
    <xf numFmtId="0" fontId="20" fillId="0" borderId="63" xfId="3" applyFont="1" applyBorder="1" applyAlignment="1">
      <alignment vertical="center"/>
    </xf>
    <xf numFmtId="177" fontId="20" fillId="0" borderId="56" xfId="3" applyNumberFormat="1" applyFont="1" applyFill="1" applyBorder="1">
      <alignment vertical="center"/>
    </xf>
    <xf numFmtId="177" fontId="20" fillId="0" borderId="57" xfId="3" applyNumberFormat="1" applyFont="1" applyFill="1" applyBorder="1">
      <alignment vertical="center"/>
    </xf>
    <xf numFmtId="180" fontId="20" fillId="0" borderId="58" xfId="3" applyNumberFormat="1" applyFont="1" applyFill="1" applyBorder="1" applyAlignment="1">
      <alignment horizontal="right" vertical="center"/>
    </xf>
    <xf numFmtId="180" fontId="20" fillId="0" borderId="57" xfId="3" applyNumberFormat="1" applyFont="1" applyFill="1" applyBorder="1" applyAlignment="1">
      <alignment horizontal="right" vertical="center"/>
    </xf>
    <xf numFmtId="180" fontId="20" fillId="0" borderId="59" xfId="3" applyNumberFormat="1" applyFont="1" applyFill="1" applyBorder="1" applyAlignment="1">
      <alignment horizontal="right" vertical="center"/>
    </xf>
    <xf numFmtId="177" fontId="20" fillId="0" borderId="56" xfId="3" applyNumberFormat="1" applyFont="1" applyBorder="1" applyAlignment="1">
      <alignment vertical="center"/>
    </xf>
    <xf numFmtId="0" fontId="28" fillId="0" borderId="54" xfId="3" applyFont="1" applyBorder="1" applyAlignment="1">
      <alignment vertical="center" shrinkToFit="1"/>
    </xf>
    <xf numFmtId="0" fontId="28" fillId="0" borderId="111" xfId="3" applyFont="1" applyBorder="1" applyAlignment="1">
      <alignment vertical="center" shrinkToFit="1"/>
    </xf>
    <xf numFmtId="0" fontId="28" fillId="0" borderId="112" xfId="3" applyFont="1" applyBorder="1" applyAlignment="1">
      <alignment vertical="center" shrinkToFit="1"/>
    </xf>
    <xf numFmtId="180" fontId="20" fillId="0" borderId="60" xfId="3" applyNumberFormat="1" applyFont="1" applyFill="1" applyBorder="1" applyAlignment="1">
      <alignment horizontal="right" vertical="center"/>
    </xf>
    <xf numFmtId="0" fontId="20" fillId="0" borderId="109" xfId="3" applyFont="1" applyBorder="1" applyAlignment="1">
      <alignment vertical="center"/>
    </xf>
    <xf numFmtId="0" fontId="20" fillId="0" borderId="110" xfId="3" applyFont="1" applyBorder="1" applyAlignment="1">
      <alignment vertical="center"/>
    </xf>
    <xf numFmtId="0" fontId="20" fillId="0" borderId="36" xfId="3" applyFont="1" applyBorder="1" applyAlignment="1">
      <alignment vertical="center"/>
    </xf>
    <xf numFmtId="177" fontId="20" fillId="0" borderId="24" xfId="3" applyNumberFormat="1" applyFont="1" applyFill="1" applyBorder="1">
      <alignment vertical="center"/>
    </xf>
    <xf numFmtId="180" fontId="20" fillId="0" borderId="56" xfId="3" applyNumberFormat="1" applyFont="1" applyFill="1" applyBorder="1">
      <alignment vertical="center"/>
    </xf>
    <xf numFmtId="180" fontId="20" fillId="0" borderId="57" xfId="3" applyNumberFormat="1" applyFont="1" applyFill="1" applyBorder="1">
      <alignment vertical="center"/>
    </xf>
    <xf numFmtId="180" fontId="20" fillId="0" borderId="60" xfId="3" applyNumberFormat="1" applyFont="1" applyFill="1" applyBorder="1">
      <alignment vertical="center"/>
    </xf>
    <xf numFmtId="180" fontId="20" fillId="0" borderId="63" xfId="3" applyNumberFormat="1" applyFont="1" applyFill="1" applyBorder="1">
      <alignment vertical="center"/>
    </xf>
    <xf numFmtId="177" fontId="20" fillId="0" borderId="54" xfId="3" applyNumberFormat="1" applyFont="1" applyFill="1" applyBorder="1">
      <alignment vertical="center"/>
    </xf>
    <xf numFmtId="177" fontId="20" fillId="0" borderId="58" xfId="3" applyNumberFormat="1" applyFont="1" applyFill="1" applyBorder="1">
      <alignment vertical="center"/>
    </xf>
    <xf numFmtId="177" fontId="36" fillId="0" borderId="24" xfId="3" applyNumberFormat="1" applyFont="1" applyFill="1" applyBorder="1" applyAlignment="1">
      <alignment horizontal="right" vertical="center"/>
    </xf>
    <xf numFmtId="180" fontId="20" fillId="0" borderId="56" xfId="3" applyNumberFormat="1" applyFont="1" applyFill="1" applyBorder="1" applyAlignment="1">
      <alignment horizontal="right" vertical="center"/>
    </xf>
    <xf numFmtId="180" fontId="20" fillId="0" borderId="58" xfId="3" applyNumberFormat="1" applyFont="1" applyFill="1" applyBorder="1">
      <alignment vertical="center"/>
    </xf>
    <xf numFmtId="177" fontId="20" fillId="0" borderId="60" xfId="3" applyNumberFormat="1" applyFont="1" applyFill="1" applyBorder="1">
      <alignment vertical="center"/>
    </xf>
    <xf numFmtId="177" fontId="20" fillId="0" borderId="63" xfId="3" applyNumberFormat="1" applyFont="1" applyFill="1" applyBorder="1">
      <alignment vertical="center"/>
    </xf>
    <xf numFmtId="180" fontId="20" fillId="0" borderId="137" xfId="3" applyNumberFormat="1" applyFont="1" applyFill="1" applyBorder="1" applyAlignment="1">
      <alignment horizontal="right" vertical="center"/>
    </xf>
    <xf numFmtId="180" fontId="20" fillId="0" borderId="134" xfId="3" applyNumberFormat="1" applyFont="1" applyFill="1" applyBorder="1" applyAlignment="1">
      <alignment horizontal="right" vertical="center"/>
    </xf>
    <xf numFmtId="180" fontId="20" fillId="0" borderId="135" xfId="3" applyNumberFormat="1" applyFont="1" applyFill="1" applyBorder="1" applyAlignment="1">
      <alignment horizontal="right" vertical="center"/>
    </xf>
    <xf numFmtId="177" fontId="20" fillId="0" borderId="133" xfId="3" applyNumberFormat="1" applyFont="1" applyBorder="1" applyAlignment="1">
      <alignment vertical="center"/>
    </xf>
    <xf numFmtId="177" fontId="20" fillId="0" borderId="134" xfId="3" applyNumberFormat="1" applyFont="1" applyBorder="1" applyAlignment="1">
      <alignment vertical="center"/>
    </xf>
    <xf numFmtId="177" fontId="20" fillId="0" borderId="136" xfId="3" applyNumberFormat="1" applyFont="1" applyBorder="1" applyAlignment="1">
      <alignment vertical="center"/>
    </xf>
    <xf numFmtId="180" fontId="20" fillId="0" borderId="133" xfId="3" applyNumberFormat="1" applyFont="1" applyFill="1" applyBorder="1" applyAlignment="1">
      <alignment horizontal="right" vertical="center"/>
    </xf>
    <xf numFmtId="180" fontId="20" fillId="0" borderId="136" xfId="3" applyNumberFormat="1" applyFont="1" applyFill="1" applyBorder="1" applyAlignment="1">
      <alignment horizontal="right" vertical="center"/>
    </xf>
    <xf numFmtId="0" fontId="20" fillId="0" borderId="128" xfId="3" applyFont="1" applyBorder="1" applyAlignment="1">
      <alignment vertical="center"/>
    </xf>
    <xf numFmtId="0" fontId="20" fillId="0" borderId="129" xfId="3" applyFont="1" applyBorder="1" applyAlignment="1">
      <alignment vertical="center"/>
    </xf>
    <xf numFmtId="0" fontId="20" fillId="0" borderId="130" xfId="3" applyFont="1" applyBorder="1" applyAlignment="1">
      <alignment vertical="center"/>
    </xf>
    <xf numFmtId="0" fontId="20" fillId="0" borderId="131" xfId="3" applyFont="1" applyBorder="1" applyAlignment="1">
      <alignment vertical="center"/>
    </xf>
    <xf numFmtId="0" fontId="20" fillId="0" borderId="132" xfId="3" applyFont="1" applyBorder="1" applyAlignment="1">
      <alignment vertical="center"/>
    </xf>
    <xf numFmtId="177" fontId="20" fillId="0" borderId="133" xfId="3" applyNumberFormat="1" applyFont="1" applyFill="1" applyBorder="1" applyAlignment="1">
      <alignment horizontal="right" vertical="center"/>
    </xf>
    <xf numFmtId="177" fontId="20" fillId="0" borderId="134" xfId="3" applyNumberFormat="1" applyFont="1" applyFill="1" applyBorder="1" applyAlignment="1">
      <alignment horizontal="right" vertical="center"/>
    </xf>
    <xf numFmtId="177" fontId="20" fillId="0" borderId="134" xfId="3" applyNumberFormat="1" applyFont="1" applyFill="1" applyBorder="1">
      <alignment vertical="center"/>
    </xf>
    <xf numFmtId="177" fontId="36" fillId="0" borderId="134" xfId="3" applyNumberFormat="1" applyFont="1" applyFill="1" applyBorder="1" applyAlignment="1">
      <alignment horizontal="right" vertical="center"/>
    </xf>
    <xf numFmtId="0" fontId="20" fillId="0" borderId="121" xfId="3" applyFont="1" applyFill="1" applyBorder="1">
      <alignment vertical="center"/>
    </xf>
    <xf numFmtId="0" fontId="20" fillId="0" borderId="29" xfId="3" applyFont="1" applyFill="1" applyBorder="1">
      <alignment vertical="center"/>
    </xf>
    <xf numFmtId="0" fontId="20" fillId="0" borderId="123" xfId="3" applyFont="1" applyFill="1" applyBorder="1">
      <alignment vertical="center"/>
    </xf>
    <xf numFmtId="180" fontId="20" fillId="0" borderId="59" xfId="3" applyNumberFormat="1" applyFont="1" applyFill="1" applyBorder="1">
      <alignment vertical="center"/>
    </xf>
    <xf numFmtId="177" fontId="20" fillId="0" borderId="25" xfId="3" applyNumberFormat="1" applyFont="1" applyFill="1" applyBorder="1">
      <alignment vertical="center"/>
    </xf>
    <xf numFmtId="0" fontId="20" fillId="0" borderId="23" xfId="3" applyFont="1" applyFill="1" applyBorder="1" applyAlignment="1">
      <alignment horizontal="right" vertical="center"/>
    </xf>
    <xf numFmtId="0" fontId="20" fillId="0" borderId="24" xfId="3" applyFont="1" applyFill="1" applyBorder="1" applyAlignment="1">
      <alignment horizontal="right" vertical="center"/>
    </xf>
    <xf numFmtId="0" fontId="20" fillId="0" borderId="25" xfId="3" applyFont="1" applyFill="1" applyBorder="1" applyAlignment="1">
      <alignment horizontal="right" vertical="center"/>
    </xf>
    <xf numFmtId="0" fontId="28" fillId="0" borderId="14" xfId="3" applyFont="1" applyBorder="1" applyAlignment="1">
      <alignment vertical="center" shrinkToFit="1"/>
    </xf>
    <xf numFmtId="0" fontId="28" fillId="0" borderId="15" xfId="3" applyFont="1" applyBorder="1" applyAlignment="1">
      <alignment vertical="center" shrinkToFit="1"/>
    </xf>
    <xf numFmtId="0" fontId="28" fillId="0" borderId="117" xfId="3" applyFont="1" applyBorder="1" applyAlignment="1">
      <alignment vertical="center" shrinkToFit="1"/>
    </xf>
    <xf numFmtId="177" fontId="20" fillId="0" borderId="121" xfId="3" applyNumberFormat="1" applyFont="1" applyFill="1" applyBorder="1">
      <alignment vertical="center"/>
    </xf>
    <xf numFmtId="177" fontId="20" fillId="0" borderId="29" xfId="3" applyNumberFormat="1" applyFont="1" applyFill="1" applyBorder="1">
      <alignment vertical="center"/>
    </xf>
    <xf numFmtId="0" fontId="20" fillId="0" borderId="16" xfId="3" applyFont="1" applyFill="1" applyBorder="1" applyAlignment="1">
      <alignment horizontal="right" vertical="center"/>
    </xf>
    <xf numFmtId="0" fontId="20" fillId="0" borderId="124" xfId="3" applyFont="1" applyFill="1" applyBorder="1">
      <alignment vertical="center"/>
    </xf>
    <xf numFmtId="0" fontId="20" fillId="0" borderId="122" xfId="3" applyFont="1" applyFill="1" applyBorder="1">
      <alignment vertical="center"/>
    </xf>
    <xf numFmtId="0" fontId="28" fillId="0" borderId="125" xfId="3" applyFont="1" applyBorder="1" applyAlignment="1">
      <alignment vertical="center" shrinkToFit="1"/>
    </xf>
    <xf numFmtId="0" fontId="28" fillId="0" borderId="126" xfId="3" applyFont="1" applyBorder="1" applyAlignment="1">
      <alignment vertical="center" shrinkToFit="1"/>
    </xf>
    <xf numFmtId="0" fontId="28" fillId="0" borderId="127" xfId="3" applyFont="1" applyBorder="1" applyAlignment="1">
      <alignment vertical="center" shrinkToFit="1"/>
    </xf>
    <xf numFmtId="9" fontId="20" fillId="0" borderId="23" xfId="2" applyNumberFormat="1" applyFont="1" applyFill="1" applyBorder="1" applyAlignment="1">
      <alignment vertical="center"/>
    </xf>
    <xf numFmtId="9" fontId="20" fillId="0" borderId="24" xfId="2" applyNumberFormat="1" applyFont="1" applyFill="1" applyBorder="1" applyAlignment="1">
      <alignment vertical="center"/>
    </xf>
    <xf numFmtId="9" fontId="20" fillId="0" borderId="25" xfId="2" applyNumberFormat="1" applyFont="1" applyFill="1" applyBorder="1" applyAlignment="1">
      <alignment vertical="center"/>
    </xf>
    <xf numFmtId="9" fontId="20" fillId="0" borderId="79" xfId="2" applyFont="1" applyFill="1" applyBorder="1">
      <alignment vertical="center"/>
    </xf>
    <xf numFmtId="9" fontId="20" fillId="0" borderId="80" xfId="2" applyFont="1" applyFill="1" applyBorder="1">
      <alignment vertical="center"/>
    </xf>
    <xf numFmtId="0" fontId="20" fillId="0" borderId="60" xfId="3" applyFont="1" applyFill="1" applyBorder="1" applyAlignment="1">
      <alignment horizontal="right" vertical="center"/>
    </xf>
    <xf numFmtId="0" fontId="20" fillId="0" borderId="60" xfId="3" applyFont="1" applyFill="1" applyBorder="1">
      <alignment vertical="center"/>
    </xf>
    <xf numFmtId="0" fontId="20" fillId="0" borderId="58" xfId="3" applyFont="1" applyFill="1" applyBorder="1">
      <alignment vertical="center"/>
    </xf>
    <xf numFmtId="177" fontId="20" fillId="0" borderId="62" xfId="3" applyNumberFormat="1" applyFont="1" applyFill="1" applyBorder="1" applyAlignment="1">
      <alignment horizontal="right" vertical="center"/>
    </xf>
    <xf numFmtId="177" fontId="20" fillId="0" borderId="120" xfId="3" applyNumberFormat="1" applyFont="1" applyFill="1" applyBorder="1" applyAlignment="1">
      <alignment horizontal="center" vertical="center"/>
    </xf>
    <xf numFmtId="177" fontId="20" fillId="0" borderId="124" xfId="3" applyNumberFormat="1" applyFont="1" applyFill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0" fillId="0" borderId="91" xfId="3" applyFont="1" applyBorder="1" applyAlignment="1">
      <alignment horizontal="center" vertical="center"/>
    </xf>
    <xf numFmtId="0" fontId="20" fillId="0" borderId="73" xfId="3" applyFont="1" applyBorder="1" applyAlignment="1">
      <alignment horizontal="center" vertical="center"/>
    </xf>
    <xf numFmtId="0" fontId="28" fillId="0" borderId="113" xfId="3" applyFont="1" applyBorder="1" applyAlignment="1">
      <alignment vertical="center" shrinkToFit="1"/>
    </xf>
    <xf numFmtId="0" fontId="28" fillId="0" borderId="114" xfId="3" applyFont="1" applyBorder="1" applyAlignment="1">
      <alignment vertical="center" shrinkToFit="1"/>
    </xf>
    <xf numFmtId="0" fontId="28" fillId="0" borderId="115" xfId="3" applyFont="1" applyBorder="1" applyAlignment="1">
      <alignment vertical="center" shrinkToFit="1"/>
    </xf>
    <xf numFmtId="9" fontId="20" fillId="0" borderId="81" xfId="2" applyFont="1" applyFill="1" applyBorder="1">
      <alignment vertical="center"/>
    </xf>
    <xf numFmtId="177" fontId="20" fillId="0" borderId="100" xfId="3" applyNumberFormat="1" applyFont="1" applyBorder="1" applyAlignment="1">
      <alignment vertical="center"/>
    </xf>
    <xf numFmtId="177" fontId="20" fillId="0" borderId="101" xfId="3" applyNumberFormat="1" applyFont="1" applyBorder="1" applyAlignment="1">
      <alignment vertical="center"/>
    </xf>
    <xf numFmtId="177" fontId="20" fillId="0" borderId="28" xfId="3" applyNumberFormat="1" applyFont="1" applyBorder="1" applyAlignment="1">
      <alignment vertical="center"/>
    </xf>
    <xf numFmtId="177" fontId="20" fillId="0" borderId="158" xfId="3" applyNumberFormat="1" applyFont="1" applyBorder="1" applyAlignment="1">
      <alignment vertical="center"/>
    </xf>
    <xf numFmtId="0" fontId="28" fillId="0" borderId="45" xfId="3" applyFont="1" applyBorder="1" applyAlignment="1">
      <alignment vertical="center" shrinkToFit="1"/>
    </xf>
    <xf numFmtId="0" fontId="28" fillId="0" borderId="154" xfId="3" applyFont="1" applyBorder="1" applyAlignment="1">
      <alignment vertical="center" shrinkToFit="1"/>
    </xf>
    <xf numFmtId="0" fontId="28" fillId="0" borderId="155" xfId="3" applyFont="1" applyBorder="1" applyAlignment="1">
      <alignment vertical="center" shrinkToFit="1"/>
    </xf>
    <xf numFmtId="0" fontId="20" fillId="0" borderId="63" xfId="3" applyFont="1" applyFill="1" applyBorder="1">
      <alignment vertical="center"/>
    </xf>
    <xf numFmtId="177" fontId="20" fillId="0" borderId="23" xfId="3" applyNumberFormat="1" applyFont="1" applyFill="1" applyBorder="1" applyAlignment="1">
      <alignment vertical="center"/>
    </xf>
    <xf numFmtId="177" fontId="20" fillId="0" borderId="24" xfId="3" applyNumberFormat="1" applyFont="1" applyFill="1" applyBorder="1" applyAlignment="1">
      <alignment vertical="center"/>
    </xf>
    <xf numFmtId="177" fontId="20" fillId="0" borderId="24" xfId="3" applyNumberFormat="1" applyFont="1" applyFill="1" applyBorder="1" applyAlignment="1">
      <alignment horizontal="center" vertical="center"/>
    </xf>
    <xf numFmtId="177" fontId="20" fillId="0" borderId="25" xfId="3" applyNumberFormat="1" applyFont="1" applyFill="1" applyBorder="1" applyAlignment="1">
      <alignment horizontal="center" vertical="center"/>
    </xf>
    <xf numFmtId="177" fontId="20" fillId="0" borderId="30" xfId="3" applyNumberFormat="1" applyFont="1" applyFill="1" applyBorder="1" applyAlignment="1">
      <alignment horizontal="center" vertical="center"/>
    </xf>
    <xf numFmtId="177" fontId="20" fillId="0" borderId="120" xfId="3" applyNumberFormat="1" applyFont="1" applyFill="1" applyBorder="1" applyAlignment="1">
      <alignment horizontal="right" vertical="center"/>
    </xf>
    <xf numFmtId="177" fontId="20" fillId="0" borderId="124" xfId="3" applyNumberFormat="1" applyFont="1" applyFill="1" applyBorder="1" applyAlignment="1">
      <alignment horizontal="right" vertical="center"/>
    </xf>
    <xf numFmtId="177" fontId="20" fillId="0" borderId="123" xfId="3" applyNumberFormat="1" applyFont="1" applyFill="1" applyBorder="1" applyAlignment="1">
      <alignment horizontal="right" vertical="center"/>
    </xf>
    <xf numFmtId="177" fontId="20" fillId="0" borderId="138" xfId="3" applyNumberFormat="1" applyFont="1" applyFill="1" applyBorder="1" applyAlignment="1">
      <alignment horizontal="right" vertical="center"/>
    </xf>
    <xf numFmtId="0" fontId="24" fillId="0" borderId="94" xfId="3" applyFont="1" applyBorder="1" applyAlignment="1">
      <alignment horizontal="center" vertical="center"/>
    </xf>
    <xf numFmtId="0" fontId="24" fillId="0" borderId="89" xfId="3" applyFont="1" applyBorder="1" applyAlignment="1">
      <alignment horizontal="center" vertical="center"/>
    </xf>
    <xf numFmtId="0" fontId="24" fillId="0" borderId="95" xfId="3" applyFont="1" applyBorder="1" applyAlignment="1">
      <alignment horizontal="center" vertical="center"/>
    </xf>
    <xf numFmtId="0" fontId="20" fillId="0" borderId="86" xfId="3" applyFont="1" applyBorder="1" applyAlignment="1">
      <alignment horizontal="center" vertical="center"/>
    </xf>
    <xf numFmtId="0" fontId="20" fillId="0" borderId="83" xfId="3" applyFont="1" applyBorder="1" applyAlignment="1">
      <alignment horizontal="center" vertical="center"/>
    </xf>
    <xf numFmtId="0" fontId="20" fillId="0" borderId="94" xfId="3" applyFont="1" applyBorder="1" applyAlignment="1">
      <alignment horizontal="center" vertical="center"/>
    </xf>
    <xf numFmtId="0" fontId="20" fillId="0" borderId="89" xfId="3" applyFont="1" applyBorder="1" applyAlignment="1">
      <alignment horizontal="center" vertical="center"/>
    </xf>
    <xf numFmtId="0" fontId="20" fillId="0" borderId="93" xfId="3" applyFont="1" applyBorder="1" applyAlignment="1">
      <alignment horizontal="center" vertical="center"/>
    </xf>
    <xf numFmtId="0" fontId="20" fillId="0" borderId="92" xfId="3" applyFont="1" applyBorder="1" applyAlignment="1">
      <alignment horizontal="center" vertical="center"/>
    </xf>
    <xf numFmtId="177" fontId="24" fillId="0" borderId="0" xfId="3" applyNumberFormat="1" applyFont="1" applyFill="1" applyBorder="1" applyAlignment="1">
      <alignment horizontal="center" vertical="center"/>
    </xf>
    <xf numFmtId="0" fontId="25" fillId="0" borderId="113" xfId="3" applyFont="1" applyFill="1" applyBorder="1" applyAlignment="1">
      <alignment horizontal="center" vertical="center"/>
    </xf>
    <xf numFmtId="0" fontId="24" fillId="0" borderId="113" xfId="3" applyFont="1" applyFill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17" fillId="6" borderId="2" xfId="3" applyFont="1" applyFill="1" applyBorder="1" applyAlignment="1" applyProtection="1">
      <alignment horizontal="left" vertical="center" indent="1"/>
      <protection locked="0"/>
    </xf>
    <xf numFmtId="0" fontId="17" fillId="6" borderId="3" xfId="3" applyFont="1" applyFill="1" applyBorder="1" applyAlignment="1" applyProtection="1">
      <alignment horizontal="left" vertical="center" indent="1"/>
      <protection locked="0"/>
    </xf>
    <xf numFmtId="0" fontId="17" fillId="6" borderId="4" xfId="3" applyFont="1" applyFill="1" applyBorder="1" applyAlignment="1" applyProtection="1">
      <alignment horizontal="left" vertical="center" indent="1"/>
      <protection locked="0"/>
    </xf>
    <xf numFmtId="0" fontId="17" fillId="0" borderId="79" xfId="3" applyFont="1" applyBorder="1" applyAlignment="1">
      <alignment horizontal="center" vertical="center"/>
    </xf>
    <xf numFmtId="0" fontId="17" fillId="0" borderId="80" xfId="3" applyFont="1" applyBorder="1" applyAlignment="1">
      <alignment horizontal="center" vertical="center"/>
    </xf>
    <xf numFmtId="181" fontId="30" fillId="6" borderId="80" xfId="3" applyNumberFormat="1" applyFont="1" applyFill="1" applyBorder="1" applyAlignment="1" applyProtection="1">
      <alignment vertical="center"/>
      <protection locked="0"/>
    </xf>
    <xf numFmtId="181" fontId="30" fillId="6" borderId="81" xfId="3" applyNumberFormat="1" applyFont="1" applyFill="1" applyBorder="1" applyAlignment="1" applyProtection="1">
      <alignment vertical="center"/>
      <protection locked="0"/>
    </xf>
    <xf numFmtId="0" fontId="20" fillId="0" borderId="98" xfId="3" applyFont="1" applyBorder="1" applyAlignment="1">
      <alignment vertical="center"/>
    </xf>
    <xf numFmtId="0" fontId="20" fillId="0" borderId="99" xfId="3" applyFont="1" applyBorder="1" applyAlignment="1">
      <alignment vertical="center"/>
    </xf>
    <xf numFmtId="177" fontId="20" fillId="0" borderId="100" xfId="3" applyNumberFormat="1" applyFont="1" applyFill="1" applyBorder="1" applyAlignment="1">
      <alignment horizontal="right" vertical="center"/>
    </xf>
    <xf numFmtId="177" fontId="20" fillId="0" borderId="101" xfId="3" applyNumberFormat="1" applyFont="1" applyFill="1" applyBorder="1" applyAlignment="1">
      <alignment horizontal="right" vertical="center"/>
    </xf>
    <xf numFmtId="177" fontId="20" fillId="0" borderId="101" xfId="3" applyNumberFormat="1" applyFont="1" applyFill="1" applyBorder="1">
      <alignment vertical="center"/>
    </xf>
    <xf numFmtId="177" fontId="36" fillId="0" borderId="101" xfId="3" applyNumberFormat="1" applyFont="1" applyFill="1" applyBorder="1" applyAlignment="1">
      <alignment horizontal="right" vertical="center"/>
    </xf>
    <xf numFmtId="0" fontId="20" fillId="0" borderId="82" xfId="3" applyFont="1" applyBorder="1" applyAlignment="1">
      <alignment horizontal="center" vertical="center"/>
    </xf>
    <xf numFmtId="0" fontId="20" fillId="0" borderId="84" xfId="3" applyFont="1" applyBorder="1" applyAlignment="1">
      <alignment horizontal="center" vertical="center"/>
    </xf>
    <xf numFmtId="0" fontId="20" fillId="0" borderId="88" xfId="3" applyFont="1" applyBorder="1" applyAlignment="1">
      <alignment horizontal="center" vertical="center"/>
    </xf>
    <xf numFmtId="0" fontId="20" fillId="0" borderId="90" xfId="3" applyFont="1" applyBorder="1" applyAlignment="1">
      <alignment horizontal="center" vertical="center"/>
    </xf>
    <xf numFmtId="177" fontId="36" fillId="0" borderId="141" xfId="3" applyNumberFormat="1" applyFont="1" applyFill="1" applyBorder="1" applyAlignment="1">
      <alignment horizontal="right" vertical="center"/>
    </xf>
    <xf numFmtId="177" fontId="20" fillId="0" borderId="142" xfId="3" applyNumberFormat="1" applyFont="1" applyFill="1" applyBorder="1" applyAlignment="1">
      <alignment horizontal="right" vertical="center"/>
    </xf>
    <xf numFmtId="0" fontId="20" fillId="0" borderId="85" xfId="3" applyFont="1" applyBorder="1" applyAlignment="1">
      <alignment horizontal="center" vertical="center"/>
    </xf>
    <xf numFmtId="0" fontId="59" fillId="0" borderId="114" xfId="4" applyFont="1" applyBorder="1" applyAlignment="1">
      <alignment horizontal="left" vertical="top" wrapText="1"/>
    </xf>
  </cellXfs>
  <cellStyles count="15">
    <cellStyle name="パーセント" xfId="2" builtinId="5"/>
    <cellStyle name="パーセント 2" xfId="8"/>
    <cellStyle name="桁区切り" xfId="1" builtinId="6"/>
    <cellStyle name="桁区切り 2" xfId="6"/>
    <cellStyle name="桁区切り 3" xfId="11"/>
    <cellStyle name="桁区切り 4" xfId="5"/>
    <cellStyle name="標準" xfId="0" builtinId="0"/>
    <cellStyle name="標準 2" xfId="4"/>
    <cellStyle name="標準 2 2" xfId="12"/>
    <cellStyle name="標準 3" xfId="9"/>
    <cellStyle name="標準 4" xfId="10"/>
    <cellStyle name="標準 5" xfId="3"/>
    <cellStyle name="標準_(鎌ケ谷)様式K（基準審査項目）_110914" xfId="13"/>
    <cellStyle name="標準_左京・入札説明書・様式" xfId="14"/>
    <cellStyle name="未定義" xfId="7"/>
  </cellStyles>
  <dxfs count="0"/>
  <tableStyles count="0" defaultTableStyle="TableStyleMedium2" defaultPivotStyle="PivotStyleLight16"/>
  <colors>
    <mruColors>
      <color rgb="FFE4DFEC"/>
      <color rgb="FFE1E1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685800"/>
          <a:ext cx="238125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24</xdr:row>
      <xdr:rowOff>28575</xdr:rowOff>
    </xdr:from>
    <xdr:to>
      <xdr:col>3</xdr:col>
      <xdr:colOff>0</xdr:colOff>
      <xdr:row>26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3771900"/>
          <a:ext cx="238125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28575</xdr:rowOff>
    </xdr:from>
    <xdr:to>
      <xdr:col>3</xdr:col>
      <xdr:colOff>0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525" y="685800"/>
          <a:ext cx="238125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24</xdr:row>
      <xdr:rowOff>28575</xdr:rowOff>
    </xdr:from>
    <xdr:to>
      <xdr:col>3</xdr:col>
      <xdr:colOff>0</xdr:colOff>
      <xdr:row>26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525" y="3771900"/>
          <a:ext cx="238125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1925" y="790575"/>
          <a:ext cx="2333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61925" y="2314575"/>
          <a:ext cx="2333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61925" y="2695575"/>
          <a:ext cx="2333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61925" y="790575"/>
          <a:ext cx="2333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61925" y="2314575"/>
          <a:ext cx="2333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61925" y="2695575"/>
          <a:ext cx="2333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tabSelected="1" view="pageBreakPreview" topLeftCell="A4" zoomScale="70" zoomScaleNormal="100" zoomScaleSheetLayoutView="70" workbookViewId="0">
      <selection activeCell="A4" sqref="A4"/>
    </sheetView>
  </sheetViews>
  <sheetFormatPr defaultRowHeight="13.5"/>
  <cols>
    <col min="1" max="1" width="3.625" style="325" customWidth="1"/>
    <col min="2" max="2" width="22.125" style="325" customWidth="1"/>
    <col min="3" max="3" width="5.375" style="325" customWidth="1"/>
    <col min="4" max="5" width="7.25" style="325" customWidth="1"/>
    <col min="6" max="6" width="7.25" style="327" customWidth="1"/>
    <col min="7" max="9" width="5.375" style="325" customWidth="1"/>
    <col min="10" max="10" width="19.125" style="328" customWidth="1"/>
    <col min="11" max="15" width="6.875" style="328" customWidth="1"/>
    <col min="16" max="16" width="1.25" style="328" customWidth="1"/>
    <col min="17" max="37" width="6.875" style="328" customWidth="1"/>
    <col min="38" max="16384" width="9" style="328"/>
  </cols>
  <sheetData>
    <row r="1" spans="1:37" ht="17.25">
      <c r="B1" s="326"/>
      <c r="O1" s="514" t="s">
        <v>705</v>
      </c>
      <c r="AK1" s="329"/>
    </row>
    <row r="2" spans="1:37">
      <c r="O2" s="329"/>
      <c r="AK2" s="329"/>
    </row>
    <row r="3" spans="1:37" ht="17.25">
      <c r="L3" s="595" t="s">
        <v>431</v>
      </c>
      <c r="M3" s="595"/>
      <c r="N3" s="595"/>
      <c r="O3" s="595"/>
      <c r="AF3" s="325"/>
      <c r="AG3" s="325"/>
      <c r="AH3" s="325"/>
      <c r="AI3" s="325"/>
      <c r="AJ3" s="325"/>
      <c r="AK3" s="325"/>
    </row>
    <row r="5" spans="1:37" ht="24">
      <c r="A5" s="596" t="s">
        <v>432</v>
      </c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</row>
    <row r="6" spans="1:37" ht="18.75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</row>
    <row r="7" spans="1:37" ht="52.5" customHeight="1">
      <c r="A7" s="597" t="s">
        <v>433</v>
      </c>
      <c r="B7" s="597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/>
      <c r="N7" s="597"/>
      <c r="O7" s="597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</row>
    <row r="8" spans="1:37" ht="17.25">
      <c r="A8" s="326"/>
      <c r="B8" s="326"/>
      <c r="C8" s="326"/>
      <c r="D8" s="326"/>
      <c r="E8" s="326"/>
      <c r="F8" s="331"/>
      <c r="G8" s="326"/>
      <c r="H8" s="326"/>
      <c r="I8" s="326"/>
      <c r="J8" s="332"/>
      <c r="K8" s="332"/>
      <c r="L8" s="332"/>
      <c r="M8" s="332"/>
      <c r="N8" s="332"/>
      <c r="O8" s="332"/>
    </row>
    <row r="9" spans="1:37" ht="24.95" customHeight="1">
      <c r="A9" s="588" t="s">
        <v>434</v>
      </c>
      <c r="B9" s="589"/>
      <c r="C9" s="589"/>
      <c r="D9" s="590"/>
      <c r="E9" s="591"/>
      <c r="F9" s="592"/>
      <c r="G9" s="592"/>
      <c r="H9" s="592"/>
      <c r="I9" s="592"/>
      <c r="J9" s="592"/>
      <c r="K9" s="592"/>
      <c r="L9" s="592"/>
      <c r="M9" s="592"/>
      <c r="N9" s="592"/>
      <c r="O9" s="59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</row>
    <row r="10" spans="1:37" ht="24.95" customHeight="1">
      <c r="A10" s="588" t="s">
        <v>435</v>
      </c>
      <c r="B10" s="589"/>
      <c r="C10" s="589"/>
      <c r="D10" s="590"/>
      <c r="E10" s="591"/>
      <c r="F10" s="592"/>
      <c r="G10" s="592"/>
      <c r="H10" s="592"/>
      <c r="I10" s="592"/>
      <c r="J10" s="592"/>
      <c r="K10" s="592"/>
      <c r="L10" s="592"/>
      <c r="M10" s="592"/>
      <c r="N10" s="592"/>
      <c r="O10" s="59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</row>
    <row r="11" spans="1:37" ht="24.95" customHeight="1">
      <c r="A11" s="588" t="s">
        <v>436</v>
      </c>
      <c r="B11" s="589"/>
      <c r="C11" s="589"/>
      <c r="D11" s="590"/>
      <c r="E11" s="591"/>
      <c r="F11" s="592"/>
      <c r="G11" s="592"/>
      <c r="H11" s="592"/>
      <c r="I11" s="592"/>
      <c r="J11" s="592"/>
      <c r="K11" s="592"/>
      <c r="L11" s="592"/>
      <c r="M11" s="592"/>
      <c r="N11" s="592"/>
      <c r="O11" s="59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</row>
    <row r="12" spans="1:37" ht="24.95" customHeight="1">
      <c r="A12" s="588" t="s">
        <v>437</v>
      </c>
      <c r="B12" s="589"/>
      <c r="C12" s="589"/>
      <c r="D12" s="590"/>
      <c r="E12" s="591"/>
      <c r="F12" s="592"/>
      <c r="G12" s="592"/>
      <c r="H12" s="592"/>
      <c r="I12" s="592"/>
      <c r="J12" s="592"/>
      <c r="K12" s="592"/>
      <c r="L12" s="592"/>
      <c r="M12" s="592"/>
      <c r="N12" s="592"/>
      <c r="O12" s="59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</row>
    <row r="13" spans="1:37" ht="24.95" customHeight="1">
      <c r="A13" s="588" t="s">
        <v>438</v>
      </c>
      <c r="B13" s="589"/>
      <c r="C13" s="589"/>
      <c r="D13" s="590"/>
      <c r="E13" s="591"/>
      <c r="F13" s="592"/>
      <c r="G13" s="592"/>
      <c r="H13" s="592"/>
      <c r="I13" s="592"/>
      <c r="J13" s="592"/>
      <c r="K13" s="592"/>
      <c r="L13" s="592"/>
      <c r="M13" s="592"/>
      <c r="N13" s="592"/>
      <c r="O13" s="59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</row>
    <row r="14" spans="1:37" ht="24.95" customHeight="1">
      <c r="A14" s="588" t="s">
        <v>439</v>
      </c>
      <c r="B14" s="589"/>
      <c r="C14" s="589"/>
      <c r="D14" s="590"/>
      <c r="E14" s="591"/>
      <c r="F14" s="592"/>
      <c r="G14" s="592"/>
      <c r="H14" s="592"/>
      <c r="I14" s="592"/>
      <c r="J14" s="592"/>
      <c r="K14" s="592"/>
      <c r="L14" s="592"/>
      <c r="M14" s="592"/>
      <c r="N14" s="592"/>
      <c r="O14" s="59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</row>
    <row r="15" spans="1:37" ht="24.95" customHeight="1">
      <c r="A15" s="588" t="s">
        <v>440</v>
      </c>
      <c r="B15" s="589"/>
      <c r="C15" s="589"/>
      <c r="D15" s="590"/>
      <c r="E15" s="591"/>
      <c r="F15" s="592"/>
      <c r="G15" s="592"/>
      <c r="H15" s="592"/>
      <c r="I15" s="592"/>
      <c r="J15" s="592"/>
      <c r="K15" s="592"/>
      <c r="L15" s="592"/>
      <c r="M15" s="592"/>
      <c r="N15" s="592"/>
      <c r="O15" s="59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</row>
    <row r="16" spans="1:37" ht="17.25">
      <c r="E16" s="594"/>
      <c r="F16" s="594"/>
      <c r="G16" s="594"/>
      <c r="H16" s="594"/>
      <c r="I16" s="594"/>
      <c r="J16" s="594"/>
      <c r="K16" s="594"/>
      <c r="L16" s="594"/>
      <c r="M16" s="594"/>
      <c r="N16" s="594"/>
      <c r="O16" s="594"/>
    </row>
    <row r="17" spans="1:15">
      <c r="A17" s="334"/>
      <c r="B17" s="334" t="s">
        <v>441</v>
      </c>
      <c r="C17" s="334" t="s">
        <v>442</v>
      </c>
      <c r="D17" s="334" t="s">
        <v>443</v>
      </c>
      <c r="E17" s="334" t="s">
        <v>444</v>
      </c>
      <c r="F17" s="334" t="s">
        <v>445</v>
      </c>
      <c r="G17" s="582" t="s">
        <v>446</v>
      </c>
      <c r="H17" s="583"/>
      <c r="I17" s="584"/>
      <c r="J17" s="585" t="s">
        <v>447</v>
      </c>
      <c r="K17" s="586"/>
      <c r="L17" s="586"/>
      <c r="M17" s="586"/>
      <c r="N17" s="586"/>
      <c r="O17" s="587"/>
    </row>
    <row r="18" spans="1:15" ht="49.5" customHeight="1">
      <c r="A18" s="334" t="s">
        <v>448</v>
      </c>
      <c r="B18" s="334" t="s">
        <v>449</v>
      </c>
      <c r="C18" s="334">
        <v>5</v>
      </c>
      <c r="D18" s="335" t="s">
        <v>712</v>
      </c>
      <c r="E18" s="336" t="s">
        <v>487</v>
      </c>
      <c r="F18" s="337" t="s">
        <v>488</v>
      </c>
      <c r="G18" s="576" t="s">
        <v>489</v>
      </c>
      <c r="H18" s="577"/>
      <c r="I18" s="578"/>
      <c r="J18" s="579" t="s">
        <v>713</v>
      </c>
      <c r="K18" s="580"/>
      <c r="L18" s="580"/>
      <c r="M18" s="580"/>
      <c r="N18" s="580"/>
      <c r="O18" s="581"/>
    </row>
    <row r="19" spans="1:15" ht="50.1" customHeight="1">
      <c r="A19" s="334">
        <v>1</v>
      </c>
      <c r="B19" s="338"/>
      <c r="C19" s="339"/>
      <c r="D19" s="340"/>
      <c r="E19" s="339"/>
      <c r="F19" s="341"/>
      <c r="G19" s="573"/>
      <c r="H19" s="574"/>
      <c r="I19" s="575"/>
      <c r="J19" s="573"/>
      <c r="K19" s="574"/>
      <c r="L19" s="574"/>
      <c r="M19" s="574"/>
      <c r="N19" s="574"/>
      <c r="O19" s="575"/>
    </row>
    <row r="20" spans="1:15" ht="50.1" customHeight="1">
      <c r="A20" s="334">
        <v>2</v>
      </c>
      <c r="B20" s="338"/>
      <c r="C20" s="339"/>
      <c r="D20" s="340"/>
      <c r="E20" s="339"/>
      <c r="F20" s="341"/>
      <c r="G20" s="342"/>
      <c r="H20" s="343"/>
      <c r="I20" s="344"/>
      <c r="J20" s="342"/>
      <c r="K20" s="343"/>
      <c r="L20" s="343"/>
      <c r="M20" s="343"/>
      <c r="N20" s="343"/>
      <c r="O20" s="344"/>
    </row>
    <row r="21" spans="1:15" ht="50.1" customHeight="1">
      <c r="A21" s="334">
        <v>3</v>
      </c>
      <c r="B21" s="338"/>
      <c r="C21" s="339"/>
      <c r="D21" s="340"/>
      <c r="E21" s="339"/>
      <c r="F21" s="341"/>
      <c r="G21" s="342"/>
      <c r="H21" s="343"/>
      <c r="I21" s="344"/>
      <c r="J21" s="342"/>
      <c r="K21" s="343"/>
      <c r="L21" s="343"/>
      <c r="M21" s="343"/>
      <c r="N21" s="343"/>
      <c r="O21" s="344"/>
    </row>
    <row r="22" spans="1:15" ht="50.1" customHeight="1">
      <c r="A22" s="334">
        <v>4</v>
      </c>
      <c r="B22" s="338"/>
      <c r="C22" s="339"/>
      <c r="D22" s="340"/>
      <c r="E22" s="339"/>
      <c r="F22" s="341"/>
      <c r="G22" s="342"/>
      <c r="H22" s="343"/>
      <c r="I22" s="344"/>
      <c r="J22" s="342"/>
      <c r="K22" s="343"/>
      <c r="L22" s="343"/>
      <c r="M22" s="343"/>
      <c r="N22" s="343"/>
      <c r="O22" s="344"/>
    </row>
    <row r="23" spans="1:15" ht="50.1" customHeight="1">
      <c r="A23" s="334">
        <v>5</v>
      </c>
      <c r="B23" s="338"/>
      <c r="C23" s="339"/>
      <c r="D23" s="340"/>
      <c r="E23" s="339"/>
      <c r="F23" s="341"/>
      <c r="G23" s="342"/>
      <c r="H23" s="343"/>
      <c r="I23" s="344"/>
      <c r="J23" s="342"/>
      <c r="K23" s="343"/>
      <c r="L23" s="343"/>
      <c r="M23" s="343"/>
      <c r="N23" s="343"/>
      <c r="O23" s="344"/>
    </row>
    <row r="24" spans="1:15" ht="50.1" customHeight="1">
      <c r="A24" s="334">
        <v>6</v>
      </c>
      <c r="B24" s="338"/>
      <c r="C24" s="339"/>
      <c r="D24" s="340"/>
      <c r="E24" s="339"/>
      <c r="F24" s="341"/>
      <c r="G24" s="573"/>
      <c r="H24" s="574"/>
      <c r="I24" s="575"/>
      <c r="J24" s="573"/>
      <c r="K24" s="574"/>
      <c r="L24" s="574"/>
      <c r="M24" s="574"/>
      <c r="N24" s="574"/>
      <c r="O24" s="575"/>
    </row>
    <row r="25" spans="1:15" ht="50.1" customHeight="1">
      <c r="A25" s="334">
        <v>7</v>
      </c>
      <c r="B25" s="338"/>
      <c r="C25" s="339"/>
      <c r="D25" s="340"/>
      <c r="E25" s="339"/>
      <c r="F25" s="341"/>
      <c r="G25" s="573"/>
      <c r="H25" s="574"/>
      <c r="I25" s="575"/>
      <c r="J25" s="573"/>
      <c r="K25" s="574"/>
      <c r="L25" s="574"/>
      <c r="M25" s="574"/>
      <c r="N25" s="574"/>
      <c r="O25" s="575"/>
    </row>
    <row r="26" spans="1:15" ht="50.1" customHeight="1">
      <c r="A26" s="334">
        <v>8</v>
      </c>
      <c r="B26" s="338"/>
      <c r="C26" s="339"/>
      <c r="D26" s="340"/>
      <c r="E26" s="339"/>
      <c r="F26" s="341"/>
      <c r="G26" s="573"/>
      <c r="H26" s="574"/>
      <c r="I26" s="575"/>
      <c r="J26" s="573"/>
      <c r="K26" s="574"/>
      <c r="L26" s="574"/>
      <c r="M26" s="574"/>
      <c r="N26" s="574"/>
      <c r="O26" s="575"/>
    </row>
    <row r="27" spans="1:15" ht="50.1" customHeight="1">
      <c r="A27" s="334">
        <v>9</v>
      </c>
      <c r="B27" s="338"/>
      <c r="C27" s="339"/>
      <c r="D27" s="340"/>
      <c r="E27" s="339"/>
      <c r="F27" s="341"/>
      <c r="G27" s="342"/>
      <c r="H27" s="343"/>
      <c r="I27" s="344"/>
      <c r="J27" s="342"/>
      <c r="K27" s="343"/>
      <c r="L27" s="343"/>
      <c r="M27" s="343"/>
      <c r="N27" s="343"/>
      <c r="O27" s="344"/>
    </row>
    <row r="28" spans="1:15" ht="50.1" customHeight="1">
      <c r="A28" s="334">
        <v>10</v>
      </c>
      <c r="B28" s="338"/>
      <c r="C28" s="339"/>
      <c r="D28" s="340"/>
      <c r="E28" s="339"/>
      <c r="F28" s="341"/>
      <c r="G28" s="573"/>
      <c r="H28" s="574"/>
      <c r="I28" s="575"/>
      <c r="J28" s="573"/>
      <c r="K28" s="574"/>
      <c r="L28" s="574"/>
      <c r="M28" s="574"/>
      <c r="N28" s="574"/>
      <c r="O28" s="575"/>
    </row>
    <row r="30" spans="1:15" ht="14.25">
      <c r="A30" s="572" t="s">
        <v>450</v>
      </c>
      <c r="B30" s="572"/>
      <c r="C30" s="572"/>
      <c r="D30" s="572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2"/>
    </row>
    <row r="31" spans="1:15" ht="14.25">
      <c r="A31" s="572" t="s">
        <v>451</v>
      </c>
      <c r="B31" s="572"/>
      <c r="C31" s="572"/>
      <c r="D31" s="572"/>
      <c r="E31" s="572"/>
      <c r="F31" s="572"/>
      <c r="G31" s="572"/>
      <c r="H31" s="572"/>
      <c r="I31" s="572"/>
      <c r="J31" s="572"/>
      <c r="K31" s="572"/>
      <c r="L31" s="572"/>
      <c r="M31" s="572"/>
      <c r="N31" s="572"/>
      <c r="O31" s="572"/>
    </row>
    <row r="32" spans="1:15" ht="14.25">
      <c r="A32" s="572" t="s">
        <v>452</v>
      </c>
      <c r="B32" s="572"/>
      <c r="C32" s="572"/>
      <c r="D32" s="572"/>
      <c r="E32" s="572"/>
      <c r="F32" s="572"/>
      <c r="G32" s="572"/>
      <c r="H32" s="572"/>
      <c r="I32" s="572"/>
      <c r="J32" s="572"/>
      <c r="K32" s="572"/>
      <c r="L32" s="572"/>
      <c r="M32" s="572"/>
      <c r="N32" s="572"/>
      <c r="O32" s="572"/>
    </row>
    <row r="33" spans="1:15" ht="14.25">
      <c r="A33" s="572" t="s">
        <v>714</v>
      </c>
      <c r="B33" s="572"/>
      <c r="C33" s="572"/>
      <c r="D33" s="572"/>
      <c r="E33" s="572"/>
      <c r="F33" s="572"/>
      <c r="G33" s="572"/>
      <c r="H33" s="572"/>
      <c r="I33" s="572"/>
      <c r="J33" s="572"/>
      <c r="K33" s="572"/>
      <c r="L33" s="572"/>
      <c r="M33" s="572"/>
      <c r="N33" s="572"/>
      <c r="O33" s="572"/>
    </row>
  </sheetData>
  <mergeCells count="36">
    <mergeCell ref="A10:D10"/>
    <mergeCell ref="E10:O10"/>
    <mergeCell ref="L3:O3"/>
    <mergeCell ref="A5:O5"/>
    <mergeCell ref="A7:O7"/>
    <mergeCell ref="A9:D9"/>
    <mergeCell ref="E9:O9"/>
    <mergeCell ref="G17:I17"/>
    <mergeCell ref="J17:O17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E16:O16"/>
    <mergeCell ref="G18:I18"/>
    <mergeCell ref="J18:O18"/>
    <mergeCell ref="G19:I19"/>
    <mergeCell ref="J19:O19"/>
    <mergeCell ref="G24:I24"/>
    <mergeCell ref="J24:O24"/>
    <mergeCell ref="A30:O30"/>
    <mergeCell ref="A31:O31"/>
    <mergeCell ref="A32:O32"/>
    <mergeCell ref="A33:O33"/>
    <mergeCell ref="G25:I25"/>
    <mergeCell ref="J25:O25"/>
    <mergeCell ref="G26:I26"/>
    <mergeCell ref="J26:O26"/>
    <mergeCell ref="G28:I28"/>
    <mergeCell ref="J28:O28"/>
  </mergeCells>
  <phoneticPr fontId="3"/>
  <pageMargins left="0.7" right="0.7" top="0.75" bottom="0.75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2"/>
  <sheetViews>
    <sheetView showGridLines="0" view="pageBreakPreview" zoomScale="55" zoomScaleNormal="115" zoomScaleSheetLayoutView="55" workbookViewId="0"/>
  </sheetViews>
  <sheetFormatPr defaultRowHeight="15"/>
  <cols>
    <col min="1" max="1" width="2.625" style="42" customWidth="1"/>
    <col min="2" max="7" width="3.625" style="43" customWidth="1"/>
    <col min="8" max="8" width="4.5" style="43" bestFit="1" customWidth="1"/>
    <col min="9" max="9" width="10.5" style="43" bestFit="1" customWidth="1"/>
    <col min="10" max="33" width="4.375" style="43" customWidth="1"/>
    <col min="34" max="37" width="4.25" style="43" customWidth="1"/>
    <col min="38" max="42" width="3.625" style="43" customWidth="1"/>
    <col min="43" max="48" width="3.625" style="42" customWidth="1"/>
    <col min="49" max="49" width="2.375" style="42" customWidth="1"/>
    <col min="50" max="76" width="3.625" style="42" customWidth="1"/>
    <col min="77" max="256" width="9" style="42"/>
    <col min="257" max="257" width="2.625" style="42" customWidth="1"/>
    <col min="258" max="304" width="3.625" style="42" customWidth="1"/>
    <col min="305" max="305" width="2.375" style="42" customWidth="1"/>
    <col min="306" max="332" width="3.625" style="42" customWidth="1"/>
    <col min="333" max="512" width="9" style="42"/>
    <col min="513" max="513" width="2.625" style="42" customWidth="1"/>
    <col min="514" max="560" width="3.625" style="42" customWidth="1"/>
    <col min="561" max="561" width="2.375" style="42" customWidth="1"/>
    <col min="562" max="588" width="3.625" style="42" customWidth="1"/>
    <col min="589" max="768" width="9" style="42"/>
    <col min="769" max="769" width="2.625" style="42" customWidth="1"/>
    <col min="770" max="816" width="3.625" style="42" customWidth="1"/>
    <col min="817" max="817" width="2.375" style="42" customWidth="1"/>
    <col min="818" max="844" width="3.625" style="42" customWidth="1"/>
    <col min="845" max="1024" width="9" style="42"/>
    <col min="1025" max="1025" width="2.625" style="42" customWidth="1"/>
    <col min="1026" max="1072" width="3.625" style="42" customWidth="1"/>
    <col min="1073" max="1073" width="2.375" style="42" customWidth="1"/>
    <col min="1074" max="1100" width="3.625" style="42" customWidth="1"/>
    <col min="1101" max="1280" width="9" style="42"/>
    <col min="1281" max="1281" width="2.625" style="42" customWidth="1"/>
    <col min="1282" max="1328" width="3.625" style="42" customWidth="1"/>
    <col min="1329" max="1329" width="2.375" style="42" customWidth="1"/>
    <col min="1330" max="1356" width="3.625" style="42" customWidth="1"/>
    <col min="1357" max="1536" width="9" style="42"/>
    <col min="1537" max="1537" width="2.625" style="42" customWidth="1"/>
    <col min="1538" max="1584" width="3.625" style="42" customWidth="1"/>
    <col min="1585" max="1585" width="2.375" style="42" customWidth="1"/>
    <col min="1586" max="1612" width="3.625" style="42" customWidth="1"/>
    <col min="1613" max="1792" width="9" style="42"/>
    <col min="1793" max="1793" width="2.625" style="42" customWidth="1"/>
    <col min="1794" max="1840" width="3.625" style="42" customWidth="1"/>
    <col min="1841" max="1841" width="2.375" style="42" customWidth="1"/>
    <col min="1842" max="1868" width="3.625" style="42" customWidth="1"/>
    <col min="1869" max="2048" width="9" style="42"/>
    <col min="2049" max="2049" width="2.625" style="42" customWidth="1"/>
    <col min="2050" max="2096" width="3.625" style="42" customWidth="1"/>
    <col min="2097" max="2097" width="2.375" style="42" customWidth="1"/>
    <col min="2098" max="2124" width="3.625" style="42" customWidth="1"/>
    <col min="2125" max="2304" width="9" style="42"/>
    <col min="2305" max="2305" width="2.625" style="42" customWidth="1"/>
    <col min="2306" max="2352" width="3.625" style="42" customWidth="1"/>
    <col min="2353" max="2353" width="2.375" style="42" customWidth="1"/>
    <col min="2354" max="2380" width="3.625" style="42" customWidth="1"/>
    <col min="2381" max="2560" width="9" style="42"/>
    <col min="2561" max="2561" width="2.625" style="42" customWidth="1"/>
    <col min="2562" max="2608" width="3.625" style="42" customWidth="1"/>
    <col min="2609" max="2609" width="2.375" style="42" customWidth="1"/>
    <col min="2610" max="2636" width="3.625" style="42" customWidth="1"/>
    <col min="2637" max="2816" width="9" style="42"/>
    <col min="2817" max="2817" width="2.625" style="42" customWidth="1"/>
    <col min="2818" max="2864" width="3.625" style="42" customWidth="1"/>
    <col min="2865" max="2865" width="2.375" style="42" customWidth="1"/>
    <col min="2866" max="2892" width="3.625" style="42" customWidth="1"/>
    <col min="2893" max="3072" width="9" style="42"/>
    <col min="3073" max="3073" width="2.625" style="42" customWidth="1"/>
    <col min="3074" max="3120" width="3.625" style="42" customWidth="1"/>
    <col min="3121" max="3121" width="2.375" style="42" customWidth="1"/>
    <col min="3122" max="3148" width="3.625" style="42" customWidth="1"/>
    <col min="3149" max="3328" width="9" style="42"/>
    <col min="3329" max="3329" width="2.625" style="42" customWidth="1"/>
    <col min="3330" max="3376" width="3.625" style="42" customWidth="1"/>
    <col min="3377" max="3377" width="2.375" style="42" customWidth="1"/>
    <col min="3378" max="3404" width="3.625" style="42" customWidth="1"/>
    <col min="3405" max="3584" width="9" style="42"/>
    <col min="3585" max="3585" width="2.625" style="42" customWidth="1"/>
    <col min="3586" max="3632" width="3.625" style="42" customWidth="1"/>
    <col min="3633" max="3633" width="2.375" style="42" customWidth="1"/>
    <col min="3634" max="3660" width="3.625" style="42" customWidth="1"/>
    <col min="3661" max="3840" width="9" style="42"/>
    <col min="3841" max="3841" width="2.625" style="42" customWidth="1"/>
    <col min="3842" max="3888" width="3.625" style="42" customWidth="1"/>
    <col min="3889" max="3889" width="2.375" style="42" customWidth="1"/>
    <col min="3890" max="3916" width="3.625" style="42" customWidth="1"/>
    <col min="3917" max="4096" width="9" style="42"/>
    <col min="4097" max="4097" width="2.625" style="42" customWidth="1"/>
    <col min="4098" max="4144" width="3.625" style="42" customWidth="1"/>
    <col min="4145" max="4145" width="2.375" style="42" customWidth="1"/>
    <col min="4146" max="4172" width="3.625" style="42" customWidth="1"/>
    <col min="4173" max="4352" width="9" style="42"/>
    <col min="4353" max="4353" width="2.625" style="42" customWidth="1"/>
    <col min="4354" max="4400" width="3.625" style="42" customWidth="1"/>
    <col min="4401" max="4401" width="2.375" style="42" customWidth="1"/>
    <col min="4402" max="4428" width="3.625" style="42" customWidth="1"/>
    <col min="4429" max="4608" width="9" style="42"/>
    <col min="4609" max="4609" width="2.625" style="42" customWidth="1"/>
    <col min="4610" max="4656" width="3.625" style="42" customWidth="1"/>
    <col min="4657" max="4657" width="2.375" style="42" customWidth="1"/>
    <col min="4658" max="4684" width="3.625" style="42" customWidth="1"/>
    <col min="4685" max="4864" width="9" style="42"/>
    <col min="4865" max="4865" width="2.625" style="42" customWidth="1"/>
    <col min="4866" max="4912" width="3.625" style="42" customWidth="1"/>
    <col min="4913" max="4913" width="2.375" style="42" customWidth="1"/>
    <col min="4914" max="4940" width="3.625" style="42" customWidth="1"/>
    <col min="4941" max="5120" width="9" style="42"/>
    <col min="5121" max="5121" width="2.625" style="42" customWidth="1"/>
    <col min="5122" max="5168" width="3.625" style="42" customWidth="1"/>
    <col min="5169" max="5169" width="2.375" style="42" customWidth="1"/>
    <col min="5170" max="5196" width="3.625" style="42" customWidth="1"/>
    <col min="5197" max="5376" width="9" style="42"/>
    <col min="5377" max="5377" width="2.625" style="42" customWidth="1"/>
    <col min="5378" max="5424" width="3.625" style="42" customWidth="1"/>
    <col min="5425" max="5425" width="2.375" style="42" customWidth="1"/>
    <col min="5426" max="5452" width="3.625" style="42" customWidth="1"/>
    <col min="5453" max="5632" width="9" style="42"/>
    <col min="5633" max="5633" width="2.625" style="42" customWidth="1"/>
    <col min="5634" max="5680" width="3.625" style="42" customWidth="1"/>
    <col min="5681" max="5681" width="2.375" style="42" customWidth="1"/>
    <col min="5682" max="5708" width="3.625" style="42" customWidth="1"/>
    <col min="5709" max="5888" width="9" style="42"/>
    <col min="5889" max="5889" width="2.625" style="42" customWidth="1"/>
    <col min="5890" max="5936" width="3.625" style="42" customWidth="1"/>
    <col min="5937" max="5937" width="2.375" style="42" customWidth="1"/>
    <col min="5938" max="5964" width="3.625" style="42" customWidth="1"/>
    <col min="5965" max="6144" width="9" style="42"/>
    <col min="6145" max="6145" width="2.625" style="42" customWidth="1"/>
    <col min="6146" max="6192" width="3.625" style="42" customWidth="1"/>
    <col min="6193" max="6193" width="2.375" style="42" customWidth="1"/>
    <col min="6194" max="6220" width="3.625" style="42" customWidth="1"/>
    <col min="6221" max="6400" width="9" style="42"/>
    <col min="6401" max="6401" width="2.625" style="42" customWidth="1"/>
    <col min="6402" max="6448" width="3.625" style="42" customWidth="1"/>
    <col min="6449" max="6449" width="2.375" style="42" customWidth="1"/>
    <col min="6450" max="6476" width="3.625" style="42" customWidth="1"/>
    <col min="6477" max="6656" width="9" style="42"/>
    <col min="6657" max="6657" width="2.625" style="42" customWidth="1"/>
    <col min="6658" max="6704" width="3.625" style="42" customWidth="1"/>
    <col min="6705" max="6705" width="2.375" style="42" customWidth="1"/>
    <col min="6706" max="6732" width="3.625" style="42" customWidth="1"/>
    <col min="6733" max="6912" width="9" style="42"/>
    <col min="6913" max="6913" width="2.625" style="42" customWidth="1"/>
    <col min="6914" max="6960" width="3.625" style="42" customWidth="1"/>
    <col min="6961" max="6961" width="2.375" style="42" customWidth="1"/>
    <col min="6962" max="6988" width="3.625" style="42" customWidth="1"/>
    <col min="6989" max="7168" width="9" style="42"/>
    <col min="7169" max="7169" width="2.625" style="42" customWidth="1"/>
    <col min="7170" max="7216" width="3.625" style="42" customWidth="1"/>
    <col min="7217" max="7217" width="2.375" style="42" customWidth="1"/>
    <col min="7218" max="7244" width="3.625" style="42" customWidth="1"/>
    <col min="7245" max="7424" width="9" style="42"/>
    <col min="7425" max="7425" width="2.625" style="42" customWidth="1"/>
    <col min="7426" max="7472" width="3.625" style="42" customWidth="1"/>
    <col min="7473" max="7473" width="2.375" style="42" customWidth="1"/>
    <col min="7474" max="7500" width="3.625" style="42" customWidth="1"/>
    <col min="7501" max="7680" width="9" style="42"/>
    <col min="7681" max="7681" width="2.625" style="42" customWidth="1"/>
    <col min="7682" max="7728" width="3.625" style="42" customWidth="1"/>
    <col min="7729" max="7729" width="2.375" style="42" customWidth="1"/>
    <col min="7730" max="7756" width="3.625" style="42" customWidth="1"/>
    <col min="7757" max="7936" width="9" style="42"/>
    <col min="7937" max="7937" width="2.625" style="42" customWidth="1"/>
    <col min="7938" max="7984" width="3.625" style="42" customWidth="1"/>
    <col min="7985" max="7985" width="2.375" style="42" customWidth="1"/>
    <col min="7986" max="8012" width="3.625" style="42" customWidth="1"/>
    <col min="8013" max="8192" width="9" style="42"/>
    <col min="8193" max="8193" width="2.625" style="42" customWidth="1"/>
    <col min="8194" max="8240" width="3.625" style="42" customWidth="1"/>
    <col min="8241" max="8241" width="2.375" style="42" customWidth="1"/>
    <col min="8242" max="8268" width="3.625" style="42" customWidth="1"/>
    <col min="8269" max="8448" width="9" style="42"/>
    <col min="8449" max="8449" width="2.625" style="42" customWidth="1"/>
    <col min="8450" max="8496" width="3.625" style="42" customWidth="1"/>
    <col min="8497" max="8497" width="2.375" style="42" customWidth="1"/>
    <col min="8498" max="8524" width="3.625" style="42" customWidth="1"/>
    <col min="8525" max="8704" width="9" style="42"/>
    <col min="8705" max="8705" width="2.625" style="42" customWidth="1"/>
    <col min="8706" max="8752" width="3.625" style="42" customWidth="1"/>
    <col min="8753" max="8753" width="2.375" style="42" customWidth="1"/>
    <col min="8754" max="8780" width="3.625" style="42" customWidth="1"/>
    <col min="8781" max="8960" width="9" style="42"/>
    <col min="8961" max="8961" width="2.625" style="42" customWidth="1"/>
    <col min="8962" max="9008" width="3.625" style="42" customWidth="1"/>
    <col min="9009" max="9009" width="2.375" style="42" customWidth="1"/>
    <col min="9010" max="9036" width="3.625" style="42" customWidth="1"/>
    <col min="9037" max="9216" width="9" style="42"/>
    <col min="9217" max="9217" width="2.625" style="42" customWidth="1"/>
    <col min="9218" max="9264" width="3.625" style="42" customWidth="1"/>
    <col min="9265" max="9265" width="2.375" style="42" customWidth="1"/>
    <col min="9266" max="9292" width="3.625" style="42" customWidth="1"/>
    <col min="9293" max="9472" width="9" style="42"/>
    <col min="9473" max="9473" width="2.625" style="42" customWidth="1"/>
    <col min="9474" max="9520" width="3.625" style="42" customWidth="1"/>
    <col min="9521" max="9521" width="2.375" style="42" customWidth="1"/>
    <col min="9522" max="9548" width="3.625" style="42" customWidth="1"/>
    <col min="9549" max="9728" width="9" style="42"/>
    <col min="9729" max="9729" width="2.625" style="42" customWidth="1"/>
    <col min="9730" max="9776" width="3.625" style="42" customWidth="1"/>
    <col min="9777" max="9777" width="2.375" style="42" customWidth="1"/>
    <col min="9778" max="9804" width="3.625" style="42" customWidth="1"/>
    <col min="9805" max="9984" width="9" style="42"/>
    <col min="9985" max="9985" width="2.625" style="42" customWidth="1"/>
    <col min="9986" max="10032" width="3.625" style="42" customWidth="1"/>
    <col min="10033" max="10033" width="2.375" style="42" customWidth="1"/>
    <col min="10034" max="10060" width="3.625" style="42" customWidth="1"/>
    <col min="10061" max="10240" width="9" style="42"/>
    <col min="10241" max="10241" width="2.625" style="42" customWidth="1"/>
    <col min="10242" max="10288" width="3.625" style="42" customWidth="1"/>
    <col min="10289" max="10289" width="2.375" style="42" customWidth="1"/>
    <col min="10290" max="10316" width="3.625" style="42" customWidth="1"/>
    <col min="10317" max="10496" width="9" style="42"/>
    <col min="10497" max="10497" width="2.625" style="42" customWidth="1"/>
    <col min="10498" max="10544" width="3.625" style="42" customWidth="1"/>
    <col min="10545" max="10545" width="2.375" style="42" customWidth="1"/>
    <col min="10546" max="10572" width="3.625" style="42" customWidth="1"/>
    <col min="10573" max="10752" width="9" style="42"/>
    <col min="10753" max="10753" width="2.625" style="42" customWidth="1"/>
    <col min="10754" max="10800" width="3.625" style="42" customWidth="1"/>
    <col min="10801" max="10801" width="2.375" style="42" customWidth="1"/>
    <col min="10802" max="10828" width="3.625" style="42" customWidth="1"/>
    <col min="10829" max="11008" width="9" style="42"/>
    <col min="11009" max="11009" width="2.625" style="42" customWidth="1"/>
    <col min="11010" max="11056" width="3.625" style="42" customWidth="1"/>
    <col min="11057" max="11057" width="2.375" style="42" customWidth="1"/>
    <col min="11058" max="11084" width="3.625" style="42" customWidth="1"/>
    <col min="11085" max="11264" width="9" style="42"/>
    <col min="11265" max="11265" width="2.625" style="42" customWidth="1"/>
    <col min="11266" max="11312" width="3.625" style="42" customWidth="1"/>
    <col min="11313" max="11313" width="2.375" style="42" customWidth="1"/>
    <col min="11314" max="11340" width="3.625" style="42" customWidth="1"/>
    <col min="11341" max="11520" width="9" style="42"/>
    <col min="11521" max="11521" width="2.625" style="42" customWidth="1"/>
    <col min="11522" max="11568" width="3.625" style="42" customWidth="1"/>
    <col min="11569" max="11569" width="2.375" style="42" customWidth="1"/>
    <col min="11570" max="11596" width="3.625" style="42" customWidth="1"/>
    <col min="11597" max="11776" width="9" style="42"/>
    <col min="11777" max="11777" width="2.625" style="42" customWidth="1"/>
    <col min="11778" max="11824" width="3.625" style="42" customWidth="1"/>
    <col min="11825" max="11825" width="2.375" style="42" customWidth="1"/>
    <col min="11826" max="11852" width="3.625" style="42" customWidth="1"/>
    <col min="11853" max="12032" width="9" style="42"/>
    <col min="12033" max="12033" width="2.625" style="42" customWidth="1"/>
    <col min="12034" max="12080" width="3.625" style="42" customWidth="1"/>
    <col min="12081" max="12081" width="2.375" style="42" customWidth="1"/>
    <col min="12082" max="12108" width="3.625" style="42" customWidth="1"/>
    <col min="12109" max="12288" width="9" style="42"/>
    <col min="12289" max="12289" width="2.625" style="42" customWidth="1"/>
    <col min="12290" max="12336" width="3.625" style="42" customWidth="1"/>
    <col min="12337" max="12337" width="2.375" style="42" customWidth="1"/>
    <col min="12338" max="12364" width="3.625" style="42" customWidth="1"/>
    <col min="12365" max="12544" width="9" style="42"/>
    <col min="12545" max="12545" width="2.625" style="42" customWidth="1"/>
    <col min="12546" max="12592" width="3.625" style="42" customWidth="1"/>
    <col min="12593" max="12593" width="2.375" style="42" customWidth="1"/>
    <col min="12594" max="12620" width="3.625" style="42" customWidth="1"/>
    <col min="12621" max="12800" width="9" style="42"/>
    <col min="12801" max="12801" width="2.625" style="42" customWidth="1"/>
    <col min="12802" max="12848" width="3.625" style="42" customWidth="1"/>
    <col min="12849" max="12849" width="2.375" style="42" customWidth="1"/>
    <col min="12850" max="12876" width="3.625" style="42" customWidth="1"/>
    <col min="12877" max="13056" width="9" style="42"/>
    <col min="13057" max="13057" width="2.625" style="42" customWidth="1"/>
    <col min="13058" max="13104" width="3.625" style="42" customWidth="1"/>
    <col min="13105" max="13105" width="2.375" style="42" customWidth="1"/>
    <col min="13106" max="13132" width="3.625" style="42" customWidth="1"/>
    <col min="13133" max="13312" width="9" style="42"/>
    <col min="13313" max="13313" width="2.625" style="42" customWidth="1"/>
    <col min="13314" max="13360" width="3.625" style="42" customWidth="1"/>
    <col min="13361" max="13361" width="2.375" style="42" customWidth="1"/>
    <col min="13362" max="13388" width="3.625" style="42" customWidth="1"/>
    <col min="13389" max="13568" width="9" style="42"/>
    <col min="13569" max="13569" width="2.625" style="42" customWidth="1"/>
    <col min="13570" max="13616" width="3.625" style="42" customWidth="1"/>
    <col min="13617" max="13617" width="2.375" style="42" customWidth="1"/>
    <col min="13618" max="13644" width="3.625" style="42" customWidth="1"/>
    <col min="13645" max="13824" width="9" style="42"/>
    <col min="13825" max="13825" width="2.625" style="42" customWidth="1"/>
    <col min="13826" max="13872" width="3.625" style="42" customWidth="1"/>
    <col min="13873" max="13873" width="2.375" style="42" customWidth="1"/>
    <col min="13874" max="13900" width="3.625" style="42" customWidth="1"/>
    <col min="13901" max="14080" width="9" style="42"/>
    <col min="14081" max="14081" width="2.625" style="42" customWidth="1"/>
    <col min="14082" max="14128" width="3.625" style="42" customWidth="1"/>
    <col min="14129" max="14129" width="2.375" style="42" customWidth="1"/>
    <col min="14130" max="14156" width="3.625" style="42" customWidth="1"/>
    <col min="14157" max="14336" width="9" style="42"/>
    <col min="14337" max="14337" width="2.625" style="42" customWidth="1"/>
    <col min="14338" max="14384" width="3.625" style="42" customWidth="1"/>
    <col min="14385" max="14385" width="2.375" style="42" customWidth="1"/>
    <col min="14386" max="14412" width="3.625" style="42" customWidth="1"/>
    <col min="14413" max="14592" width="9" style="42"/>
    <col min="14593" max="14593" width="2.625" style="42" customWidth="1"/>
    <col min="14594" max="14640" width="3.625" style="42" customWidth="1"/>
    <col min="14641" max="14641" width="2.375" style="42" customWidth="1"/>
    <col min="14642" max="14668" width="3.625" style="42" customWidth="1"/>
    <col min="14669" max="14848" width="9" style="42"/>
    <col min="14849" max="14849" width="2.625" style="42" customWidth="1"/>
    <col min="14850" max="14896" width="3.625" style="42" customWidth="1"/>
    <col min="14897" max="14897" width="2.375" style="42" customWidth="1"/>
    <col min="14898" max="14924" width="3.625" style="42" customWidth="1"/>
    <col min="14925" max="15104" width="9" style="42"/>
    <col min="15105" max="15105" width="2.625" style="42" customWidth="1"/>
    <col min="15106" max="15152" width="3.625" style="42" customWidth="1"/>
    <col min="15153" max="15153" width="2.375" style="42" customWidth="1"/>
    <col min="15154" max="15180" width="3.625" style="42" customWidth="1"/>
    <col min="15181" max="15360" width="9" style="42"/>
    <col min="15361" max="15361" width="2.625" style="42" customWidth="1"/>
    <col min="15362" max="15408" width="3.625" style="42" customWidth="1"/>
    <col min="15409" max="15409" width="2.375" style="42" customWidth="1"/>
    <col min="15410" max="15436" width="3.625" style="42" customWidth="1"/>
    <col min="15437" max="15616" width="9" style="42"/>
    <col min="15617" max="15617" width="2.625" style="42" customWidth="1"/>
    <col min="15618" max="15664" width="3.625" style="42" customWidth="1"/>
    <col min="15665" max="15665" width="2.375" style="42" customWidth="1"/>
    <col min="15666" max="15692" width="3.625" style="42" customWidth="1"/>
    <col min="15693" max="15872" width="9" style="42"/>
    <col min="15873" max="15873" width="2.625" style="42" customWidth="1"/>
    <col min="15874" max="15920" width="3.625" style="42" customWidth="1"/>
    <col min="15921" max="15921" width="2.375" style="42" customWidth="1"/>
    <col min="15922" max="15948" width="3.625" style="42" customWidth="1"/>
    <col min="15949" max="16128" width="9" style="42"/>
    <col min="16129" max="16129" width="2.625" style="42" customWidth="1"/>
    <col min="16130" max="16176" width="3.625" style="42" customWidth="1"/>
    <col min="16177" max="16177" width="2.375" style="42" customWidth="1"/>
    <col min="16178" max="16204" width="3.625" style="42" customWidth="1"/>
    <col min="16205" max="16384" width="9" style="42"/>
  </cols>
  <sheetData>
    <row r="1" spans="2:50">
      <c r="B1" s="20" t="s">
        <v>105</v>
      </c>
      <c r="K1" s="1201" t="s">
        <v>51</v>
      </c>
      <c r="L1" s="1201"/>
      <c r="M1" s="1202" t="s">
        <v>106</v>
      </c>
      <c r="N1" s="1203"/>
      <c r="O1" s="1203"/>
      <c r="P1" s="1203"/>
      <c r="Q1" s="1203"/>
      <c r="R1" s="1203"/>
      <c r="S1" s="1204"/>
      <c r="AS1" s="43"/>
      <c r="AV1" s="511" t="s">
        <v>710</v>
      </c>
      <c r="AX1" s="43"/>
    </row>
    <row r="3" spans="2:50">
      <c r="B3" s="43" t="s">
        <v>107</v>
      </c>
      <c r="F3" s="1205" t="s">
        <v>108</v>
      </c>
      <c r="G3" s="1206"/>
      <c r="H3" s="1207"/>
      <c r="I3" s="1207"/>
      <c r="J3" s="1208"/>
      <c r="K3" s="1205" t="s">
        <v>109</v>
      </c>
      <c r="L3" s="1206"/>
      <c r="M3" s="1207"/>
      <c r="N3" s="1207"/>
      <c r="O3" s="1208"/>
      <c r="P3" s="44" t="s">
        <v>110</v>
      </c>
    </row>
    <row r="4" spans="2:50">
      <c r="F4" s="155"/>
      <c r="H4" s="222" t="s">
        <v>261</v>
      </c>
    </row>
    <row r="5" spans="2:50" ht="15.75" thickBot="1">
      <c r="B5" s="43" t="s">
        <v>111</v>
      </c>
    </row>
    <row r="6" spans="2:50">
      <c r="B6" s="1215"/>
      <c r="C6" s="1193"/>
      <c r="D6" s="1193"/>
      <c r="E6" s="1193"/>
      <c r="F6" s="1193"/>
      <c r="G6" s="1193"/>
      <c r="H6" s="1193"/>
      <c r="I6" s="1216"/>
      <c r="J6" s="1221" t="s">
        <v>112</v>
      </c>
      <c r="K6" s="1221"/>
      <c r="L6" s="1221"/>
      <c r="M6" s="1221"/>
      <c r="N6" s="1221"/>
      <c r="O6" s="1221"/>
      <c r="P6" s="1221"/>
      <c r="Q6" s="1221"/>
      <c r="R6" s="986" t="s">
        <v>113</v>
      </c>
      <c r="S6" s="985"/>
      <c r="T6" s="985"/>
      <c r="U6" s="985"/>
      <c r="V6" s="986" t="s">
        <v>114</v>
      </c>
      <c r="W6" s="985"/>
      <c r="X6" s="985"/>
      <c r="Y6" s="985"/>
      <c r="Z6" s="985"/>
      <c r="AA6" s="985"/>
      <c r="AB6" s="985"/>
      <c r="AC6" s="987"/>
      <c r="AD6" s="985" t="s">
        <v>113</v>
      </c>
      <c r="AE6" s="985"/>
      <c r="AF6" s="985"/>
      <c r="AG6" s="987"/>
      <c r="AH6" s="1192" t="s">
        <v>104</v>
      </c>
      <c r="AI6" s="1193"/>
      <c r="AJ6" s="1193"/>
      <c r="AK6" s="1193"/>
      <c r="AL6" s="991" t="s">
        <v>63</v>
      </c>
      <c r="AM6" s="992"/>
      <c r="AN6" s="992"/>
      <c r="AO6" s="992"/>
      <c r="AP6" s="992"/>
      <c r="AQ6" s="992"/>
      <c r="AR6" s="992"/>
      <c r="AS6" s="992"/>
      <c r="AT6" s="992"/>
      <c r="AU6" s="992"/>
      <c r="AV6" s="994"/>
    </row>
    <row r="7" spans="2:50" ht="15.75" thickBot="1">
      <c r="B7" s="1217"/>
      <c r="C7" s="1195"/>
      <c r="D7" s="1195"/>
      <c r="E7" s="1195"/>
      <c r="F7" s="1195"/>
      <c r="G7" s="1195"/>
      <c r="H7" s="1195"/>
      <c r="I7" s="1218"/>
      <c r="J7" s="1167" t="s">
        <v>115</v>
      </c>
      <c r="K7" s="1165"/>
      <c r="L7" s="1165" t="s">
        <v>116</v>
      </c>
      <c r="M7" s="1165"/>
      <c r="N7" s="1165" t="s">
        <v>117</v>
      </c>
      <c r="O7" s="1165"/>
      <c r="P7" s="1165" t="s">
        <v>118</v>
      </c>
      <c r="Q7" s="1166"/>
      <c r="R7" s="1167" t="s">
        <v>119</v>
      </c>
      <c r="S7" s="1165"/>
      <c r="T7" s="1165" t="s">
        <v>120</v>
      </c>
      <c r="U7" s="1197"/>
      <c r="V7" s="1167" t="s">
        <v>121</v>
      </c>
      <c r="W7" s="1165"/>
      <c r="X7" s="1165" t="s">
        <v>122</v>
      </c>
      <c r="Y7" s="1165"/>
      <c r="Z7" s="1165" t="s">
        <v>123</v>
      </c>
      <c r="AA7" s="1165"/>
      <c r="AB7" s="1165" t="s">
        <v>124</v>
      </c>
      <c r="AC7" s="1166"/>
      <c r="AD7" s="1196" t="s">
        <v>125</v>
      </c>
      <c r="AE7" s="1165"/>
      <c r="AF7" s="1165" t="s">
        <v>126</v>
      </c>
      <c r="AG7" s="1166"/>
      <c r="AH7" s="1194"/>
      <c r="AI7" s="1195"/>
      <c r="AJ7" s="1195"/>
      <c r="AK7" s="1195"/>
      <c r="AL7" s="1189"/>
      <c r="AM7" s="1190"/>
      <c r="AN7" s="1190"/>
      <c r="AO7" s="1190"/>
      <c r="AP7" s="1190"/>
      <c r="AQ7" s="1190"/>
      <c r="AR7" s="1190"/>
      <c r="AS7" s="1190"/>
      <c r="AT7" s="1190"/>
      <c r="AU7" s="1190"/>
      <c r="AV7" s="1191"/>
    </row>
    <row r="8" spans="2:50">
      <c r="B8" s="1049" t="s">
        <v>197</v>
      </c>
      <c r="C8" s="1050"/>
      <c r="D8" s="1050"/>
      <c r="E8" s="1050"/>
      <c r="F8" s="1050"/>
      <c r="G8" s="1051"/>
      <c r="H8" s="857" t="s">
        <v>127</v>
      </c>
      <c r="I8" s="858"/>
      <c r="J8" s="1163">
        <v>15</v>
      </c>
      <c r="K8" s="1164"/>
      <c r="L8" s="859">
        <v>14</v>
      </c>
      <c r="M8" s="1164"/>
      <c r="N8" s="1219" t="s">
        <v>262</v>
      </c>
      <c r="O8" s="1220"/>
      <c r="P8" s="859">
        <v>13</v>
      </c>
      <c r="Q8" s="860"/>
      <c r="R8" s="1185" t="s">
        <v>128</v>
      </c>
      <c r="S8" s="1186"/>
      <c r="T8" s="1187" t="s">
        <v>128</v>
      </c>
      <c r="U8" s="1188"/>
      <c r="V8" s="1163">
        <v>15</v>
      </c>
      <c r="W8" s="1164"/>
      <c r="X8" s="859">
        <v>18</v>
      </c>
      <c r="Y8" s="1164"/>
      <c r="Z8" s="859">
        <v>19</v>
      </c>
      <c r="AA8" s="1164"/>
      <c r="AB8" s="859">
        <v>13</v>
      </c>
      <c r="AC8" s="1184"/>
      <c r="AD8" s="1185" t="s">
        <v>128</v>
      </c>
      <c r="AE8" s="1186"/>
      <c r="AF8" s="1187" t="s">
        <v>128</v>
      </c>
      <c r="AG8" s="1188"/>
      <c r="AH8" s="1163"/>
      <c r="AI8" s="1164"/>
      <c r="AJ8" s="1174"/>
      <c r="AK8" s="1175"/>
      <c r="AL8" s="868"/>
      <c r="AM8" s="869"/>
      <c r="AN8" s="869"/>
      <c r="AO8" s="869"/>
      <c r="AP8" s="869"/>
      <c r="AQ8" s="869"/>
      <c r="AR8" s="869"/>
      <c r="AS8" s="869"/>
      <c r="AT8" s="869"/>
      <c r="AU8" s="869"/>
      <c r="AV8" s="870"/>
    </row>
    <row r="9" spans="2:50">
      <c r="B9" s="1049"/>
      <c r="C9" s="1050"/>
      <c r="D9" s="1050"/>
      <c r="E9" s="1050"/>
      <c r="F9" s="1050"/>
      <c r="G9" s="1051"/>
      <c r="H9" s="857" t="s">
        <v>199</v>
      </c>
      <c r="I9" s="858"/>
      <c r="J9" s="854">
        <v>8</v>
      </c>
      <c r="K9" s="855"/>
      <c r="L9" s="855"/>
      <c r="M9" s="855"/>
      <c r="N9" s="855"/>
      <c r="O9" s="855"/>
      <c r="P9" s="855"/>
      <c r="Q9" s="856"/>
      <c r="R9" s="871" t="s">
        <v>128</v>
      </c>
      <c r="S9" s="872"/>
      <c r="T9" s="873" t="s">
        <v>128</v>
      </c>
      <c r="U9" s="874"/>
      <c r="V9" s="854">
        <v>8</v>
      </c>
      <c r="W9" s="855"/>
      <c r="X9" s="855"/>
      <c r="Y9" s="855"/>
      <c r="Z9" s="855"/>
      <c r="AA9" s="855"/>
      <c r="AB9" s="855"/>
      <c r="AC9" s="856"/>
      <c r="AD9" s="871" t="s">
        <v>128</v>
      </c>
      <c r="AE9" s="872"/>
      <c r="AF9" s="873" t="s">
        <v>128</v>
      </c>
      <c r="AG9" s="1162"/>
      <c r="AH9" s="1163"/>
      <c r="AI9" s="1164"/>
      <c r="AJ9" s="1174"/>
      <c r="AK9" s="1175"/>
      <c r="AL9" s="1176"/>
      <c r="AM9" s="1177"/>
      <c r="AN9" s="1177"/>
      <c r="AO9" s="1177"/>
      <c r="AP9" s="1177"/>
      <c r="AQ9" s="1177"/>
      <c r="AR9" s="1177"/>
      <c r="AS9" s="1177"/>
      <c r="AT9" s="1177"/>
      <c r="AU9" s="1177"/>
      <c r="AV9" s="1178"/>
    </row>
    <row r="10" spans="2:50">
      <c r="B10" s="1049"/>
      <c r="C10" s="1050"/>
      <c r="D10" s="1050"/>
      <c r="E10" s="1050"/>
      <c r="F10" s="1050"/>
      <c r="G10" s="1051"/>
      <c r="H10" s="1209" t="s">
        <v>129</v>
      </c>
      <c r="I10" s="1210"/>
      <c r="J10" s="1211" t="s">
        <v>130</v>
      </c>
      <c r="K10" s="1212"/>
      <c r="L10" s="1213">
        <f>+L8*$J$9</f>
        <v>112</v>
      </c>
      <c r="M10" s="1213"/>
      <c r="N10" s="1214" t="s">
        <v>262</v>
      </c>
      <c r="O10" s="1212"/>
      <c r="P10" s="1213">
        <f>+P8*$J$9</f>
        <v>104</v>
      </c>
      <c r="Q10" s="1213"/>
      <c r="R10" s="851" t="s">
        <v>131</v>
      </c>
      <c r="S10" s="852"/>
      <c r="T10" s="852" t="s">
        <v>131</v>
      </c>
      <c r="U10" s="853"/>
      <c r="V10" s="851" t="s">
        <v>131</v>
      </c>
      <c r="W10" s="852"/>
      <c r="X10" s="852" t="s">
        <v>131</v>
      </c>
      <c r="Y10" s="852"/>
      <c r="Z10" s="852" t="s">
        <v>131</v>
      </c>
      <c r="AA10" s="852"/>
      <c r="AB10" s="852" t="s">
        <v>131</v>
      </c>
      <c r="AC10" s="853"/>
      <c r="AD10" s="851" t="s">
        <v>131</v>
      </c>
      <c r="AE10" s="852"/>
      <c r="AF10" s="852" t="s">
        <v>131</v>
      </c>
      <c r="AG10" s="853"/>
      <c r="AH10" s="1172">
        <f>SUM(J10:AG10)</f>
        <v>216</v>
      </c>
      <c r="AI10" s="1173"/>
      <c r="AJ10" s="1174"/>
      <c r="AK10" s="1175"/>
      <c r="AL10" s="1176"/>
      <c r="AM10" s="1177"/>
      <c r="AN10" s="1177"/>
      <c r="AO10" s="1177"/>
      <c r="AP10" s="1177"/>
      <c r="AQ10" s="1177"/>
      <c r="AR10" s="1177"/>
      <c r="AS10" s="1177"/>
      <c r="AT10" s="1177"/>
      <c r="AU10" s="1177"/>
      <c r="AV10" s="1178"/>
    </row>
    <row r="11" spans="2:50">
      <c r="B11" s="1103"/>
      <c r="C11" s="1104"/>
      <c r="D11" s="1104"/>
      <c r="E11" s="1104"/>
      <c r="F11" s="1104"/>
      <c r="G11" s="1105"/>
      <c r="H11" s="1091" t="s">
        <v>132</v>
      </c>
      <c r="I11" s="1092"/>
      <c r="J11" s="1093">
        <f>+J8*$J$9</f>
        <v>120</v>
      </c>
      <c r="K11" s="1094"/>
      <c r="L11" s="849" t="s">
        <v>131</v>
      </c>
      <c r="M11" s="849"/>
      <c r="N11" s="849" t="s">
        <v>131</v>
      </c>
      <c r="O11" s="849"/>
      <c r="P11" s="849" t="s">
        <v>131</v>
      </c>
      <c r="Q11" s="850"/>
      <c r="R11" s="875" t="s">
        <v>131</v>
      </c>
      <c r="S11" s="876"/>
      <c r="T11" s="876" t="s">
        <v>131</v>
      </c>
      <c r="U11" s="877"/>
      <c r="V11" s="878">
        <f>+V8*$V$9</f>
        <v>120</v>
      </c>
      <c r="W11" s="879"/>
      <c r="X11" s="1160">
        <f>+X8*$V$9</f>
        <v>144</v>
      </c>
      <c r="Y11" s="1161"/>
      <c r="Z11" s="1160">
        <f>+Z8*$V$9</f>
        <v>152</v>
      </c>
      <c r="AA11" s="1161"/>
      <c r="AB11" s="1160">
        <f>+AB8*$V$9</f>
        <v>104</v>
      </c>
      <c r="AC11" s="1179"/>
      <c r="AD11" s="875" t="s">
        <v>131</v>
      </c>
      <c r="AE11" s="876"/>
      <c r="AF11" s="876" t="s">
        <v>131</v>
      </c>
      <c r="AG11" s="877"/>
      <c r="AH11" s="1098">
        <f>SUM(J11:AG11)</f>
        <v>640</v>
      </c>
      <c r="AI11" s="1089"/>
      <c r="AJ11" s="1089"/>
      <c r="AK11" s="1090"/>
      <c r="AL11" s="1099"/>
      <c r="AM11" s="1100"/>
      <c r="AN11" s="1100"/>
      <c r="AO11" s="1100"/>
      <c r="AP11" s="1100"/>
      <c r="AQ11" s="1100"/>
      <c r="AR11" s="1100"/>
      <c r="AS11" s="1100"/>
      <c r="AT11" s="1100"/>
      <c r="AU11" s="1100"/>
      <c r="AV11" s="1101"/>
    </row>
    <row r="12" spans="2:50">
      <c r="B12" s="865" t="s">
        <v>133</v>
      </c>
      <c r="C12" s="866"/>
      <c r="D12" s="866"/>
      <c r="E12" s="866"/>
      <c r="F12" s="866"/>
      <c r="G12" s="866"/>
      <c r="H12" s="866"/>
      <c r="I12" s="867"/>
      <c r="J12" s="1154">
        <v>0.35</v>
      </c>
      <c r="K12" s="1155"/>
      <c r="L12" s="1155">
        <v>0.7</v>
      </c>
      <c r="M12" s="1155"/>
      <c r="N12" s="1155">
        <v>0.8</v>
      </c>
      <c r="O12" s="1155"/>
      <c r="P12" s="1155">
        <v>0.5</v>
      </c>
      <c r="Q12" s="1156"/>
      <c r="R12" s="1140" t="s">
        <v>131</v>
      </c>
      <c r="S12" s="1141"/>
      <c r="T12" s="1141" t="s">
        <v>131</v>
      </c>
      <c r="U12" s="1148"/>
      <c r="V12" s="1157">
        <v>0.45</v>
      </c>
      <c r="W12" s="1158"/>
      <c r="X12" s="1158">
        <v>0.6</v>
      </c>
      <c r="Y12" s="1158"/>
      <c r="Z12" s="1158">
        <v>0.6</v>
      </c>
      <c r="AA12" s="1158"/>
      <c r="AB12" s="1158">
        <v>0.35</v>
      </c>
      <c r="AC12" s="1171"/>
      <c r="AD12" s="1140" t="s">
        <v>131</v>
      </c>
      <c r="AE12" s="1141"/>
      <c r="AF12" s="1141" t="s">
        <v>131</v>
      </c>
      <c r="AG12" s="1142"/>
      <c r="AH12" s="1180"/>
      <c r="AI12" s="1181"/>
      <c r="AJ12" s="1182"/>
      <c r="AK12" s="1183"/>
      <c r="AL12" s="1168"/>
      <c r="AM12" s="1169"/>
      <c r="AN12" s="1169"/>
      <c r="AO12" s="1169"/>
      <c r="AP12" s="1169"/>
      <c r="AQ12" s="1169"/>
      <c r="AR12" s="1169"/>
      <c r="AS12" s="1169"/>
      <c r="AT12" s="1169"/>
      <c r="AU12" s="1169"/>
      <c r="AV12" s="1170"/>
    </row>
    <row r="13" spans="2:50">
      <c r="B13" s="1046" t="s">
        <v>134</v>
      </c>
      <c r="C13" s="1047"/>
      <c r="D13" s="1047"/>
      <c r="E13" s="1047"/>
      <c r="F13" s="1047"/>
      <c r="G13" s="1048"/>
      <c r="H13" s="1087" t="s">
        <v>129</v>
      </c>
      <c r="I13" s="1088"/>
      <c r="J13" s="1052" t="s">
        <v>131</v>
      </c>
      <c r="K13" s="1053"/>
      <c r="L13" s="1106">
        <f>+L10*L12</f>
        <v>78.399999999999991</v>
      </c>
      <c r="M13" s="1106"/>
      <c r="N13" s="1113" t="s">
        <v>262</v>
      </c>
      <c r="O13" s="1053"/>
      <c r="P13" s="1106">
        <f t="shared" ref="P13" si="0">+P10*P12</f>
        <v>52</v>
      </c>
      <c r="Q13" s="1106"/>
      <c r="R13" s="1140" t="s">
        <v>131</v>
      </c>
      <c r="S13" s="1141"/>
      <c r="T13" s="1141" t="s">
        <v>131</v>
      </c>
      <c r="U13" s="1148"/>
      <c r="V13" s="851" t="s">
        <v>131</v>
      </c>
      <c r="W13" s="852"/>
      <c r="X13" s="852" t="s">
        <v>131</v>
      </c>
      <c r="Y13" s="852"/>
      <c r="Z13" s="852" t="s">
        <v>131</v>
      </c>
      <c r="AA13" s="852"/>
      <c r="AB13" s="852" t="s">
        <v>131</v>
      </c>
      <c r="AC13" s="853"/>
      <c r="AD13" s="1140" t="s">
        <v>131</v>
      </c>
      <c r="AE13" s="1141"/>
      <c r="AF13" s="1141" t="s">
        <v>131</v>
      </c>
      <c r="AG13" s="1142"/>
      <c r="AH13" s="1063">
        <f>SUM(J13:AG13)</f>
        <v>130.39999999999998</v>
      </c>
      <c r="AI13" s="1064"/>
      <c r="AJ13" s="1064">
        <f>SUM(AH13:AI14)</f>
        <v>440.39999999999992</v>
      </c>
      <c r="AK13" s="1065"/>
      <c r="AL13" s="1143"/>
      <c r="AM13" s="1144"/>
      <c r="AN13" s="1144"/>
      <c r="AO13" s="1144"/>
      <c r="AP13" s="1144"/>
      <c r="AQ13" s="1144"/>
      <c r="AR13" s="1144"/>
      <c r="AS13" s="1144"/>
      <c r="AT13" s="1144"/>
      <c r="AU13" s="1144"/>
      <c r="AV13" s="1145"/>
    </row>
    <row r="14" spans="2:50">
      <c r="B14" s="1103"/>
      <c r="C14" s="1104"/>
      <c r="D14" s="1104"/>
      <c r="E14" s="1104"/>
      <c r="F14" s="1104"/>
      <c r="G14" s="1105"/>
      <c r="H14" s="1091" t="s">
        <v>132</v>
      </c>
      <c r="I14" s="1092"/>
      <c r="J14" s="1093">
        <f>+J11*J12</f>
        <v>42</v>
      </c>
      <c r="K14" s="1094"/>
      <c r="L14" s="849" t="s">
        <v>131</v>
      </c>
      <c r="M14" s="849"/>
      <c r="N14" s="849" t="s">
        <v>131</v>
      </c>
      <c r="O14" s="849"/>
      <c r="P14" s="849" t="s">
        <v>131</v>
      </c>
      <c r="Q14" s="850"/>
      <c r="R14" s="875" t="s">
        <v>131</v>
      </c>
      <c r="S14" s="876"/>
      <c r="T14" s="876" t="s">
        <v>131</v>
      </c>
      <c r="U14" s="1159"/>
      <c r="V14" s="1111">
        <f>+V11*V12</f>
        <v>54</v>
      </c>
      <c r="W14" s="1112"/>
      <c r="X14" s="1116">
        <f t="shared" ref="X14" si="1">+X11*X12</f>
        <v>86.399999999999991</v>
      </c>
      <c r="Y14" s="1112"/>
      <c r="Z14" s="1116">
        <f t="shared" ref="Z14" si="2">+Z11*Z12</f>
        <v>91.2</v>
      </c>
      <c r="AA14" s="1112"/>
      <c r="AB14" s="1116">
        <f t="shared" ref="AB14" si="3">+AB11*AB12</f>
        <v>36.4</v>
      </c>
      <c r="AC14" s="1117"/>
      <c r="AD14" s="875" t="s">
        <v>131</v>
      </c>
      <c r="AE14" s="876"/>
      <c r="AF14" s="876" t="s">
        <v>131</v>
      </c>
      <c r="AG14" s="877"/>
      <c r="AH14" s="1098">
        <f>SUM(J14:AG14)</f>
        <v>309.99999999999994</v>
      </c>
      <c r="AI14" s="1089"/>
      <c r="AJ14" s="1089"/>
      <c r="AK14" s="1090"/>
      <c r="AL14" s="1099"/>
      <c r="AM14" s="1100"/>
      <c r="AN14" s="1100"/>
      <c r="AO14" s="1100"/>
      <c r="AP14" s="1100"/>
      <c r="AQ14" s="1100"/>
      <c r="AR14" s="1100"/>
      <c r="AS14" s="1100"/>
      <c r="AT14" s="1100"/>
      <c r="AU14" s="1100"/>
      <c r="AV14" s="1101"/>
    </row>
    <row r="15" spans="2:50">
      <c r="B15" s="1046" t="s">
        <v>135</v>
      </c>
      <c r="C15" s="1047"/>
      <c r="D15" s="1047"/>
      <c r="E15" s="1047"/>
      <c r="F15" s="1047"/>
      <c r="G15" s="1048"/>
      <c r="H15" s="1087" t="s">
        <v>129</v>
      </c>
      <c r="I15" s="1088"/>
      <c r="J15" s="1052" t="s">
        <v>131</v>
      </c>
      <c r="K15" s="1053"/>
      <c r="L15" s="1106">
        <f>31*24-L10</f>
        <v>632</v>
      </c>
      <c r="M15" s="1106"/>
      <c r="N15" s="1113" t="s">
        <v>263</v>
      </c>
      <c r="O15" s="1053"/>
      <c r="P15" s="1106">
        <f>30*24-P10</f>
        <v>616</v>
      </c>
      <c r="Q15" s="1139"/>
      <c r="R15" s="1140" t="s">
        <v>131</v>
      </c>
      <c r="S15" s="1141"/>
      <c r="T15" s="1141" t="s">
        <v>131</v>
      </c>
      <c r="U15" s="1148"/>
      <c r="V15" s="1140" t="s">
        <v>131</v>
      </c>
      <c r="W15" s="1141"/>
      <c r="X15" s="1141" t="s">
        <v>131</v>
      </c>
      <c r="Y15" s="1141"/>
      <c r="Z15" s="1141" t="s">
        <v>131</v>
      </c>
      <c r="AA15" s="1141"/>
      <c r="AB15" s="1141" t="s">
        <v>131</v>
      </c>
      <c r="AC15" s="1142"/>
      <c r="AD15" s="1140" t="s">
        <v>131</v>
      </c>
      <c r="AE15" s="1141"/>
      <c r="AF15" s="1141" t="s">
        <v>131</v>
      </c>
      <c r="AG15" s="1142"/>
      <c r="AH15" s="1063">
        <f t="shared" ref="AH15:AH17" si="4">SUM(J15:AG15)</f>
        <v>1248</v>
      </c>
      <c r="AI15" s="1064"/>
      <c r="AJ15" s="1064">
        <f>SUM(AH15:AI16)</f>
        <v>7160</v>
      </c>
      <c r="AK15" s="1065"/>
      <c r="AL15" s="1143"/>
      <c r="AM15" s="1144"/>
      <c r="AN15" s="1144"/>
      <c r="AO15" s="1144"/>
      <c r="AP15" s="1144"/>
      <c r="AQ15" s="1144"/>
      <c r="AR15" s="1144"/>
      <c r="AS15" s="1144"/>
      <c r="AT15" s="1144"/>
      <c r="AU15" s="1144"/>
      <c r="AV15" s="1145"/>
    </row>
    <row r="16" spans="2:50" ht="15.75" thickBot="1">
      <c r="B16" s="1049"/>
      <c r="C16" s="1050"/>
      <c r="D16" s="1050"/>
      <c r="E16" s="1050"/>
      <c r="F16" s="1050"/>
      <c r="G16" s="1051"/>
      <c r="H16" s="1071" t="s">
        <v>132</v>
      </c>
      <c r="I16" s="1072"/>
      <c r="J16" s="1146">
        <f>30*24-J11</f>
        <v>600</v>
      </c>
      <c r="K16" s="1147"/>
      <c r="L16" s="1075" t="s">
        <v>131</v>
      </c>
      <c r="M16" s="1075"/>
      <c r="N16" s="1075" t="s">
        <v>131</v>
      </c>
      <c r="O16" s="1075"/>
      <c r="P16" s="1075" t="s">
        <v>131</v>
      </c>
      <c r="Q16" s="1076"/>
      <c r="R16" s="1135">
        <f>31*24</f>
        <v>744</v>
      </c>
      <c r="S16" s="1136"/>
      <c r="T16" s="1136">
        <f>30*24</f>
        <v>720</v>
      </c>
      <c r="U16" s="1137"/>
      <c r="V16" s="1135">
        <f>31*24-V11</f>
        <v>624</v>
      </c>
      <c r="W16" s="1136"/>
      <c r="X16" s="1136">
        <f>31*24-X11</f>
        <v>600</v>
      </c>
      <c r="Y16" s="1136"/>
      <c r="Z16" s="1136">
        <f>28*24-Z11</f>
        <v>520</v>
      </c>
      <c r="AA16" s="1136"/>
      <c r="AB16" s="1136">
        <f>31*24-AB11</f>
        <v>640</v>
      </c>
      <c r="AC16" s="1150"/>
      <c r="AD16" s="1149">
        <f>30*24</f>
        <v>720</v>
      </c>
      <c r="AE16" s="1136"/>
      <c r="AF16" s="1136">
        <f>31*24</f>
        <v>744</v>
      </c>
      <c r="AG16" s="1150"/>
      <c r="AH16" s="1080">
        <f>SUM(J16:AG16)</f>
        <v>5912</v>
      </c>
      <c r="AI16" s="1066"/>
      <c r="AJ16" s="1066"/>
      <c r="AK16" s="1067"/>
      <c r="AL16" s="1151"/>
      <c r="AM16" s="1152"/>
      <c r="AN16" s="1152"/>
      <c r="AO16" s="1152"/>
      <c r="AP16" s="1152"/>
      <c r="AQ16" s="1152"/>
      <c r="AR16" s="1152"/>
      <c r="AS16" s="1152"/>
      <c r="AT16" s="1152"/>
      <c r="AU16" s="1152"/>
      <c r="AV16" s="1153"/>
    </row>
    <row r="17" spans="2:50" ht="15.75" thickTop="1">
      <c r="B17" s="1126" t="s">
        <v>136</v>
      </c>
      <c r="C17" s="1127"/>
      <c r="D17" s="1127"/>
      <c r="E17" s="1127"/>
      <c r="F17" s="1127"/>
      <c r="G17" s="1128"/>
      <c r="H17" s="1129" t="s">
        <v>129</v>
      </c>
      <c r="I17" s="1130"/>
      <c r="J17" s="1131" t="s">
        <v>131</v>
      </c>
      <c r="K17" s="1132"/>
      <c r="L17" s="1133">
        <f>L13*'様式12－8'!$P$21+L15*'様式12－8'!$W$21</f>
        <v>374.14400000000001</v>
      </c>
      <c r="M17" s="1133"/>
      <c r="N17" s="1134" t="s">
        <v>262</v>
      </c>
      <c r="O17" s="1132"/>
      <c r="P17" s="1133">
        <f>P13*'様式12－8'!$P$21+P15*'様式12－8'!$W$21</f>
        <v>287.52</v>
      </c>
      <c r="Q17" s="1133"/>
      <c r="R17" s="1124" t="s">
        <v>131</v>
      </c>
      <c r="S17" s="1119"/>
      <c r="T17" s="1119" t="s">
        <v>131</v>
      </c>
      <c r="U17" s="1125"/>
      <c r="V17" s="1124" t="s">
        <v>131</v>
      </c>
      <c r="W17" s="1119"/>
      <c r="X17" s="1119" t="s">
        <v>131</v>
      </c>
      <c r="Y17" s="1119"/>
      <c r="Z17" s="1119" t="s">
        <v>131</v>
      </c>
      <c r="AA17" s="1119"/>
      <c r="AB17" s="1119" t="s">
        <v>131</v>
      </c>
      <c r="AC17" s="1120"/>
      <c r="AD17" s="1118" t="s">
        <v>131</v>
      </c>
      <c r="AE17" s="1119"/>
      <c r="AF17" s="1119" t="s">
        <v>131</v>
      </c>
      <c r="AG17" s="1120"/>
      <c r="AH17" s="1121">
        <f t="shared" si="4"/>
        <v>661.66399999999999</v>
      </c>
      <c r="AI17" s="1122"/>
      <c r="AJ17" s="1122">
        <f>SUM(AH17:AI18)</f>
        <v>2727.1840000000002</v>
      </c>
      <c r="AK17" s="1123"/>
      <c r="AL17" s="1068"/>
      <c r="AM17" s="1069"/>
      <c r="AN17" s="1069"/>
      <c r="AO17" s="1069"/>
      <c r="AP17" s="1069"/>
      <c r="AQ17" s="1069"/>
      <c r="AR17" s="1069"/>
      <c r="AS17" s="1069"/>
      <c r="AT17" s="1069"/>
      <c r="AU17" s="1069"/>
      <c r="AV17" s="1070"/>
    </row>
    <row r="18" spans="2:50">
      <c r="B18" s="1103"/>
      <c r="C18" s="1104"/>
      <c r="D18" s="1104"/>
      <c r="E18" s="1104"/>
      <c r="F18" s="1104"/>
      <c r="G18" s="1105"/>
      <c r="H18" s="1091" t="s">
        <v>132</v>
      </c>
      <c r="I18" s="1092"/>
      <c r="J18" s="1093">
        <f>J14*'様式12－8'!$P$21+J16*'様式12－8'!$W$21</f>
        <v>252.72</v>
      </c>
      <c r="K18" s="1094"/>
      <c r="L18" s="849" t="s">
        <v>131</v>
      </c>
      <c r="M18" s="849"/>
      <c r="N18" s="849" t="s">
        <v>131</v>
      </c>
      <c r="O18" s="849"/>
      <c r="P18" s="849" t="s">
        <v>131</v>
      </c>
      <c r="Q18" s="850"/>
      <c r="R18" s="1107">
        <f>R16*'様式12－8'!$W$21</f>
        <v>148.80000000000001</v>
      </c>
      <c r="S18" s="1109"/>
      <c r="T18" s="1108">
        <f>T16*'様式12－8'!$W$21</f>
        <v>144</v>
      </c>
      <c r="U18" s="1138"/>
      <c r="V18" s="1093">
        <f>V14*'様式12－8'!$Q$21+V16*'様式12－8'!$W$21</f>
        <v>276</v>
      </c>
      <c r="W18" s="1094"/>
      <c r="X18" s="1116">
        <f>X14*'様式12－8'!$Q$21+X16*'様式12－8'!$W$21</f>
        <v>361.91999999999996</v>
      </c>
      <c r="Y18" s="1112"/>
      <c r="Z18" s="1116">
        <f>Z14*'様式12－8'!$Q$21+Z16*'様式12－8'!$W$21</f>
        <v>359.36</v>
      </c>
      <c r="AA18" s="1112"/>
      <c r="AB18" s="1116">
        <f>AB14*'様式12－8'!$Q$21+AB16*'様式12－8'!$W$21</f>
        <v>229.92</v>
      </c>
      <c r="AC18" s="1117"/>
      <c r="AD18" s="1115">
        <f>AD16*'様式12－8'!$W$21</f>
        <v>144</v>
      </c>
      <c r="AE18" s="1108"/>
      <c r="AF18" s="1115">
        <f>AF16*'様式12－8'!$W$21</f>
        <v>148.80000000000001</v>
      </c>
      <c r="AG18" s="1108"/>
      <c r="AH18" s="1098">
        <f t="shared" ref="AH18:AH27" si="5">SUM(J18:AG18)</f>
        <v>2065.5200000000004</v>
      </c>
      <c r="AI18" s="1089"/>
      <c r="AJ18" s="1089"/>
      <c r="AK18" s="1090"/>
      <c r="AL18" s="1099"/>
      <c r="AM18" s="1100"/>
      <c r="AN18" s="1100"/>
      <c r="AO18" s="1100"/>
      <c r="AP18" s="1100"/>
      <c r="AQ18" s="1100"/>
      <c r="AR18" s="1100"/>
      <c r="AS18" s="1100"/>
      <c r="AT18" s="1100"/>
      <c r="AU18" s="1100"/>
      <c r="AV18" s="1101"/>
    </row>
    <row r="19" spans="2:50">
      <c r="B19" s="1046" t="s">
        <v>137</v>
      </c>
      <c r="C19" s="1047"/>
      <c r="D19" s="1047"/>
      <c r="E19" s="1047"/>
      <c r="F19" s="1047"/>
      <c r="G19" s="1048"/>
      <c r="H19" s="1087" t="s">
        <v>129</v>
      </c>
      <c r="I19" s="1088"/>
      <c r="J19" s="1052" t="s">
        <v>131</v>
      </c>
      <c r="K19" s="1053"/>
      <c r="L19" s="1106">
        <f>L10*'様式12－8'!$P$59+L15*'様式12－8'!$W$59</f>
        <v>842.55999999999983</v>
      </c>
      <c r="M19" s="1106"/>
      <c r="N19" s="1113" t="s">
        <v>263</v>
      </c>
      <c r="O19" s="1053"/>
      <c r="P19" s="1106">
        <f>P10*'様式12－8'!$P$59+P15*'様式12－8'!$W$59</f>
        <v>811.51999999999987</v>
      </c>
      <c r="Q19" s="1106"/>
      <c r="R19" s="1077" t="s">
        <v>131</v>
      </c>
      <c r="S19" s="1061"/>
      <c r="T19" s="1061" t="s">
        <v>131</v>
      </c>
      <c r="U19" s="1078"/>
      <c r="V19" s="1077" t="s">
        <v>131</v>
      </c>
      <c r="W19" s="1061"/>
      <c r="X19" s="1061" t="s">
        <v>131</v>
      </c>
      <c r="Y19" s="1061"/>
      <c r="Z19" s="1061" t="s">
        <v>131</v>
      </c>
      <c r="AA19" s="1061"/>
      <c r="AB19" s="1061" t="s">
        <v>131</v>
      </c>
      <c r="AC19" s="1062"/>
      <c r="AD19" s="1060" t="s">
        <v>131</v>
      </c>
      <c r="AE19" s="1061"/>
      <c r="AF19" s="1061" t="s">
        <v>131</v>
      </c>
      <c r="AG19" s="1062"/>
      <c r="AH19" s="1063">
        <f t="shared" si="5"/>
        <v>1654.0799999999997</v>
      </c>
      <c r="AI19" s="1064"/>
      <c r="AJ19" s="1064">
        <f>SUM(AH19:AI20)</f>
        <v>8769.2799999999988</v>
      </c>
      <c r="AK19" s="1065"/>
      <c r="AL19" s="1068"/>
      <c r="AM19" s="1069"/>
      <c r="AN19" s="1069"/>
      <c r="AO19" s="1069"/>
      <c r="AP19" s="1069"/>
      <c r="AQ19" s="1069"/>
      <c r="AR19" s="1069"/>
      <c r="AS19" s="1069"/>
      <c r="AT19" s="1069"/>
      <c r="AU19" s="1069"/>
      <c r="AV19" s="1070"/>
    </row>
    <row r="20" spans="2:50">
      <c r="B20" s="1103"/>
      <c r="C20" s="1104"/>
      <c r="D20" s="1104"/>
      <c r="E20" s="1104"/>
      <c r="F20" s="1104"/>
      <c r="G20" s="1105"/>
      <c r="H20" s="1091" t="s">
        <v>132</v>
      </c>
      <c r="I20" s="1092"/>
      <c r="J20" s="1093">
        <f>J11*'様式12－8'!$P$59+J16*'様式12－8'!$W$59</f>
        <v>825.59999999999991</v>
      </c>
      <c r="K20" s="1094"/>
      <c r="L20" s="849" t="s">
        <v>131</v>
      </c>
      <c r="M20" s="849"/>
      <c r="N20" s="849" t="s">
        <v>131</v>
      </c>
      <c r="O20" s="849"/>
      <c r="P20" s="849" t="s">
        <v>131</v>
      </c>
      <c r="Q20" s="850"/>
      <c r="R20" s="1107">
        <f>R16*'様式12－8'!$W$59</f>
        <v>743.99999999999989</v>
      </c>
      <c r="S20" s="1108"/>
      <c r="T20" s="1109">
        <f>T16*'様式12－8'!$W$59</f>
        <v>719.99999999999989</v>
      </c>
      <c r="U20" s="1110"/>
      <c r="V20" s="1111">
        <f>V11*'様式12－8'!$P$59+V16*'様式12－8'!$W$59</f>
        <v>849.59999999999991</v>
      </c>
      <c r="W20" s="1112"/>
      <c r="X20" s="1116">
        <f>X11*'様式12－8'!$P$59+X16*'様式12－8'!$W$59</f>
        <v>870.7199999999998</v>
      </c>
      <c r="Y20" s="1112"/>
      <c r="Z20" s="1116">
        <f>Z11*'様式12－8'!$P$59+Z16*'様式12－8'!$W$59</f>
        <v>805.75999999999976</v>
      </c>
      <c r="AA20" s="1112"/>
      <c r="AB20" s="1116">
        <f>AB11*'様式12－8'!$P$59+AB16*'様式12－8'!$W$59</f>
        <v>835.51999999999987</v>
      </c>
      <c r="AC20" s="1117"/>
      <c r="AD20" s="1115">
        <f>AD16*'様式12－8'!$W$59</f>
        <v>719.99999999999989</v>
      </c>
      <c r="AE20" s="1108"/>
      <c r="AF20" s="1115">
        <f>AF16*'様式12－8'!$W$59</f>
        <v>743.99999999999989</v>
      </c>
      <c r="AG20" s="1108"/>
      <c r="AH20" s="1098">
        <f t="shared" si="5"/>
        <v>7115.1999999999989</v>
      </c>
      <c r="AI20" s="1089"/>
      <c r="AJ20" s="1089"/>
      <c r="AK20" s="1090"/>
      <c r="AL20" s="1099"/>
      <c r="AM20" s="1100"/>
      <c r="AN20" s="1100"/>
      <c r="AO20" s="1100"/>
      <c r="AP20" s="1100"/>
      <c r="AQ20" s="1100"/>
      <c r="AR20" s="1100"/>
      <c r="AS20" s="1100"/>
      <c r="AT20" s="1100"/>
      <c r="AU20" s="1100"/>
      <c r="AV20" s="1101"/>
    </row>
    <row r="21" spans="2:50">
      <c r="B21" s="1046" t="s">
        <v>138</v>
      </c>
      <c r="C21" s="1047"/>
      <c r="D21" s="1047"/>
      <c r="E21" s="1047"/>
      <c r="F21" s="1047"/>
      <c r="G21" s="1048"/>
      <c r="H21" s="1087" t="s">
        <v>129</v>
      </c>
      <c r="I21" s="1088"/>
      <c r="J21" s="1052" t="s">
        <v>131</v>
      </c>
      <c r="K21" s="1053"/>
      <c r="L21" s="1106">
        <f>8*'様式12－8'!$T$21</f>
        <v>0</v>
      </c>
      <c r="M21" s="1106"/>
      <c r="N21" s="1106">
        <f>8*'様式12－8'!$T$21</f>
        <v>0</v>
      </c>
      <c r="O21" s="1106"/>
      <c r="P21" s="1106">
        <f>8*'様式12－8'!$T$21</f>
        <v>0</v>
      </c>
      <c r="Q21" s="1106"/>
      <c r="R21" s="1077" t="s">
        <v>131</v>
      </c>
      <c r="S21" s="1061"/>
      <c r="T21" s="1061" t="s">
        <v>131</v>
      </c>
      <c r="U21" s="1078"/>
      <c r="V21" s="1077" t="s">
        <v>131</v>
      </c>
      <c r="W21" s="1061"/>
      <c r="X21" s="1061" t="s">
        <v>131</v>
      </c>
      <c r="Y21" s="1061"/>
      <c r="Z21" s="1061" t="s">
        <v>131</v>
      </c>
      <c r="AA21" s="1061"/>
      <c r="AB21" s="1061" t="s">
        <v>131</v>
      </c>
      <c r="AC21" s="1062"/>
      <c r="AD21" s="1060" t="s">
        <v>131</v>
      </c>
      <c r="AE21" s="1061"/>
      <c r="AF21" s="1061" t="s">
        <v>131</v>
      </c>
      <c r="AG21" s="1062"/>
      <c r="AH21" s="1063">
        <f t="shared" si="5"/>
        <v>0</v>
      </c>
      <c r="AI21" s="1064"/>
      <c r="AJ21" s="1064">
        <f>SUM(AH21:AI22)</f>
        <v>0</v>
      </c>
      <c r="AK21" s="1065"/>
      <c r="AL21" s="1068"/>
      <c r="AM21" s="1069"/>
      <c r="AN21" s="1069"/>
      <c r="AO21" s="1069"/>
      <c r="AP21" s="1069"/>
      <c r="AQ21" s="1069"/>
      <c r="AR21" s="1069"/>
      <c r="AS21" s="1069"/>
      <c r="AT21" s="1069"/>
      <c r="AU21" s="1069"/>
      <c r="AV21" s="1070"/>
    </row>
    <row r="22" spans="2:50">
      <c r="B22" s="1103"/>
      <c r="C22" s="1104"/>
      <c r="D22" s="1104"/>
      <c r="E22" s="1104"/>
      <c r="F22" s="1104"/>
      <c r="G22" s="1105"/>
      <c r="H22" s="1091" t="s">
        <v>132</v>
      </c>
      <c r="I22" s="1092"/>
      <c r="J22" s="1093">
        <f>6*'様式12－8'!$T$21</f>
        <v>0</v>
      </c>
      <c r="K22" s="1094"/>
      <c r="L22" s="849" t="s">
        <v>131</v>
      </c>
      <c r="M22" s="849"/>
      <c r="N22" s="849" t="s">
        <v>131</v>
      </c>
      <c r="O22" s="849"/>
      <c r="P22" s="849" t="s">
        <v>131</v>
      </c>
      <c r="Q22" s="850"/>
      <c r="R22" s="1114" t="s">
        <v>131</v>
      </c>
      <c r="S22" s="1096"/>
      <c r="T22" s="1096" t="s">
        <v>131</v>
      </c>
      <c r="U22" s="1102"/>
      <c r="V22" s="1114">
        <f>15*'様式12－8'!$U$21</f>
        <v>0</v>
      </c>
      <c r="W22" s="1096"/>
      <c r="X22" s="1102">
        <f>15*'様式12－8'!$U$21</f>
        <v>0</v>
      </c>
      <c r="Y22" s="1095"/>
      <c r="Z22" s="1096">
        <f>20*'様式12－8'!$U$21</f>
        <v>0</v>
      </c>
      <c r="AA22" s="1096"/>
      <c r="AB22" s="1096">
        <f>15*'様式12－8'!$U$21</f>
        <v>0</v>
      </c>
      <c r="AC22" s="1097"/>
      <c r="AD22" s="1095" t="s">
        <v>131</v>
      </c>
      <c r="AE22" s="1096"/>
      <c r="AF22" s="1096" t="s">
        <v>131</v>
      </c>
      <c r="AG22" s="1097"/>
      <c r="AH22" s="1098">
        <f t="shared" si="5"/>
        <v>0</v>
      </c>
      <c r="AI22" s="1089"/>
      <c r="AJ22" s="1089"/>
      <c r="AK22" s="1090"/>
      <c r="AL22" s="1099"/>
      <c r="AM22" s="1100"/>
      <c r="AN22" s="1100"/>
      <c r="AO22" s="1100"/>
      <c r="AP22" s="1100"/>
      <c r="AQ22" s="1100"/>
      <c r="AR22" s="1100"/>
      <c r="AS22" s="1100"/>
      <c r="AT22" s="1100"/>
      <c r="AU22" s="1100"/>
      <c r="AV22" s="1101"/>
    </row>
    <row r="23" spans="2:50">
      <c r="B23" s="1046" t="s">
        <v>139</v>
      </c>
      <c r="C23" s="1047"/>
      <c r="D23" s="1047"/>
      <c r="E23" s="1047"/>
      <c r="F23" s="1047"/>
      <c r="G23" s="1048"/>
      <c r="H23" s="1087" t="s">
        <v>129</v>
      </c>
      <c r="I23" s="1088"/>
      <c r="J23" s="1052" t="s">
        <v>131</v>
      </c>
      <c r="K23" s="1053"/>
      <c r="L23" s="1054">
        <f>L10*'様式12－8'!$P$67+L15*'様式12－8'!$W$67</f>
        <v>1107.2</v>
      </c>
      <c r="M23" s="1054"/>
      <c r="N23" s="1055" t="s">
        <v>264</v>
      </c>
      <c r="O23" s="1056"/>
      <c r="P23" s="1054">
        <f>P10*'様式12－8'!$P$67+P15*'様式12－8'!$W$67</f>
        <v>1045.5999999999999</v>
      </c>
      <c r="Q23" s="1054"/>
      <c r="R23" s="1077" t="s">
        <v>131</v>
      </c>
      <c r="S23" s="1061"/>
      <c r="T23" s="1061" t="s">
        <v>131</v>
      </c>
      <c r="U23" s="1078"/>
      <c r="V23" s="1077" t="s">
        <v>131</v>
      </c>
      <c r="W23" s="1061"/>
      <c r="X23" s="1061" t="s">
        <v>131</v>
      </c>
      <c r="Y23" s="1061"/>
      <c r="Z23" s="1061" t="s">
        <v>131</v>
      </c>
      <c r="AA23" s="1061"/>
      <c r="AB23" s="1061" t="s">
        <v>131</v>
      </c>
      <c r="AC23" s="1062"/>
      <c r="AD23" s="1060" t="s">
        <v>131</v>
      </c>
      <c r="AE23" s="1061"/>
      <c r="AF23" s="1061" t="s">
        <v>131</v>
      </c>
      <c r="AG23" s="1062"/>
      <c r="AH23" s="1063">
        <f t="shared" si="5"/>
        <v>2152.8000000000002</v>
      </c>
      <c r="AI23" s="1064"/>
      <c r="AJ23" s="1064">
        <f>SUM(AH23:AI24)</f>
        <v>9340</v>
      </c>
      <c r="AK23" s="1065"/>
      <c r="AL23" s="1068"/>
      <c r="AM23" s="1069"/>
      <c r="AN23" s="1069"/>
      <c r="AO23" s="1069"/>
      <c r="AP23" s="1069"/>
      <c r="AQ23" s="1069"/>
      <c r="AR23" s="1069"/>
      <c r="AS23" s="1069"/>
      <c r="AT23" s="1069"/>
      <c r="AU23" s="1069"/>
      <c r="AV23" s="1070"/>
    </row>
    <row r="24" spans="2:50" ht="15.75" thickBot="1">
      <c r="B24" s="1049"/>
      <c r="C24" s="1050"/>
      <c r="D24" s="1050"/>
      <c r="E24" s="1050"/>
      <c r="F24" s="1050"/>
      <c r="G24" s="1051"/>
      <c r="H24" s="1071" t="s">
        <v>132</v>
      </c>
      <c r="I24" s="1072"/>
      <c r="J24" s="1073">
        <f>J11*'様式12－8'!$P$67+J16*'様式12－8'!$W$67</f>
        <v>1140</v>
      </c>
      <c r="K24" s="1074"/>
      <c r="L24" s="1075" t="s">
        <v>131</v>
      </c>
      <c r="M24" s="1075"/>
      <c r="N24" s="1075" t="s">
        <v>131</v>
      </c>
      <c r="O24" s="1075"/>
      <c r="P24" s="1075" t="s">
        <v>131</v>
      </c>
      <c r="Q24" s="1076"/>
      <c r="R24" s="1042">
        <f>R16*'様式12－8'!$W$67</f>
        <v>446.4</v>
      </c>
      <c r="S24" s="1043"/>
      <c r="T24" s="1025">
        <f>T16*'様式12－8'!$W$67</f>
        <v>432</v>
      </c>
      <c r="U24" s="1027"/>
      <c r="V24" s="1044">
        <f>V11*'様式12－8'!$Q$67+V16*'様式12－8'!$W$67</f>
        <v>1034.4000000000001</v>
      </c>
      <c r="W24" s="1045"/>
      <c r="X24" s="1084">
        <f>X11*'様式12－8'!$Q$67+X16*'様式12－8'!$W$67</f>
        <v>1152</v>
      </c>
      <c r="Y24" s="1085"/>
      <c r="Z24" s="1084">
        <f>Z11*'様式12－8'!$Q$67+Z16*'様式12－8'!$W$67</f>
        <v>1148</v>
      </c>
      <c r="AA24" s="1085"/>
      <c r="AB24" s="1084">
        <f>AB11*'様式12－8'!$Q$67+AB16*'様式12－8'!$W$67</f>
        <v>956</v>
      </c>
      <c r="AC24" s="1086"/>
      <c r="AD24" s="1079">
        <f>AD16*'様式12－8'!$W$67</f>
        <v>432</v>
      </c>
      <c r="AE24" s="1043"/>
      <c r="AF24" s="1079">
        <f>AF16*'様式12－8'!$W$67</f>
        <v>446.4</v>
      </c>
      <c r="AG24" s="1043"/>
      <c r="AH24" s="1080">
        <f t="shared" si="5"/>
        <v>7187.2</v>
      </c>
      <c r="AI24" s="1066"/>
      <c r="AJ24" s="1066"/>
      <c r="AK24" s="1067"/>
      <c r="AL24" s="1081"/>
      <c r="AM24" s="1082"/>
      <c r="AN24" s="1082"/>
      <c r="AO24" s="1082"/>
      <c r="AP24" s="1082"/>
      <c r="AQ24" s="1082"/>
      <c r="AR24" s="1082"/>
      <c r="AS24" s="1082"/>
      <c r="AT24" s="1082"/>
      <c r="AU24" s="1082"/>
      <c r="AV24" s="1083"/>
    </row>
    <row r="25" spans="2:50">
      <c r="B25" s="1030" t="s">
        <v>196</v>
      </c>
      <c r="C25" s="1031"/>
      <c r="D25" s="1031"/>
      <c r="E25" s="1031"/>
      <c r="F25" s="1031"/>
      <c r="G25" s="1031"/>
      <c r="H25" s="1033" t="s">
        <v>132</v>
      </c>
      <c r="I25" s="1034"/>
      <c r="J25" s="1035">
        <f>J14*'様式12－8'!$AA$21</f>
        <v>208.32</v>
      </c>
      <c r="K25" s="1036"/>
      <c r="L25" s="1037">
        <f>L13*'様式12－8'!$AA$21</f>
        <v>388.86399999999998</v>
      </c>
      <c r="M25" s="1038"/>
      <c r="N25" s="1039" t="s">
        <v>265</v>
      </c>
      <c r="O25" s="1040"/>
      <c r="P25" s="1037">
        <f>P13*'様式12－8'!$AA$21</f>
        <v>257.92</v>
      </c>
      <c r="Q25" s="1041"/>
      <c r="R25" s="1017" t="s">
        <v>131</v>
      </c>
      <c r="S25" s="1006"/>
      <c r="T25" s="1006" t="s">
        <v>131</v>
      </c>
      <c r="U25" s="1018"/>
      <c r="V25" s="1017" t="s">
        <v>131</v>
      </c>
      <c r="W25" s="1006"/>
      <c r="X25" s="1006" t="s">
        <v>131</v>
      </c>
      <c r="Y25" s="1006"/>
      <c r="Z25" s="1006" t="s">
        <v>131</v>
      </c>
      <c r="AA25" s="1006"/>
      <c r="AB25" s="1006" t="s">
        <v>131</v>
      </c>
      <c r="AC25" s="1007"/>
      <c r="AD25" s="1029" t="s">
        <v>131</v>
      </c>
      <c r="AE25" s="1006"/>
      <c r="AF25" s="1006" t="s">
        <v>131</v>
      </c>
      <c r="AG25" s="1007"/>
      <c r="AH25" s="1008">
        <f t="shared" si="5"/>
        <v>855.10400000000004</v>
      </c>
      <c r="AI25" s="1009"/>
      <c r="AJ25" s="1009"/>
      <c r="AK25" s="1009"/>
      <c r="AL25" s="868"/>
      <c r="AM25" s="869"/>
      <c r="AN25" s="869"/>
      <c r="AO25" s="869"/>
      <c r="AP25" s="869"/>
      <c r="AQ25" s="869"/>
      <c r="AR25" s="869"/>
      <c r="AS25" s="869"/>
      <c r="AT25" s="869"/>
      <c r="AU25" s="869"/>
      <c r="AV25" s="870"/>
    </row>
    <row r="26" spans="2:50" ht="15.75" thickBot="1">
      <c r="B26" s="1032"/>
      <c r="C26" s="1002"/>
      <c r="D26" s="1002"/>
      <c r="E26" s="1002"/>
      <c r="F26" s="1002"/>
      <c r="G26" s="1002"/>
      <c r="H26" s="1010" t="s">
        <v>140</v>
      </c>
      <c r="I26" s="1011"/>
      <c r="J26" s="1012" t="s">
        <v>131</v>
      </c>
      <c r="K26" s="1013"/>
      <c r="L26" s="1013" t="s">
        <v>131</v>
      </c>
      <c r="M26" s="1013"/>
      <c r="N26" s="1013" t="s">
        <v>131</v>
      </c>
      <c r="O26" s="1013"/>
      <c r="P26" s="1013" t="s">
        <v>131</v>
      </c>
      <c r="Q26" s="1014"/>
      <c r="R26" s="1015" t="s">
        <v>131</v>
      </c>
      <c r="S26" s="1016"/>
      <c r="T26" s="1016" t="s">
        <v>131</v>
      </c>
      <c r="U26" s="1057"/>
      <c r="V26" s="1058">
        <f>V14*'様式12－8'!$AB$21</f>
        <v>248.39999999999998</v>
      </c>
      <c r="W26" s="1059"/>
      <c r="X26" s="1025">
        <f>X14*'様式12－8'!$AB$21</f>
        <v>397.43999999999994</v>
      </c>
      <c r="Y26" s="1026"/>
      <c r="Z26" s="1025">
        <f>Z14*'様式12－8'!$AB$21</f>
        <v>419.52</v>
      </c>
      <c r="AA26" s="1026"/>
      <c r="AB26" s="1025">
        <f>AB14*'様式12－8'!$AB$21</f>
        <v>167.43999999999997</v>
      </c>
      <c r="AC26" s="1027"/>
      <c r="AD26" s="1028" t="s">
        <v>131</v>
      </c>
      <c r="AE26" s="1016"/>
      <c r="AF26" s="1016" t="s">
        <v>131</v>
      </c>
      <c r="AG26" s="1019"/>
      <c r="AH26" s="1020">
        <f t="shared" si="5"/>
        <v>1232.8</v>
      </c>
      <c r="AI26" s="1021"/>
      <c r="AJ26" s="1021"/>
      <c r="AK26" s="1021"/>
      <c r="AL26" s="1022"/>
      <c r="AM26" s="1023"/>
      <c r="AN26" s="1023"/>
      <c r="AO26" s="1023"/>
      <c r="AP26" s="1023"/>
      <c r="AQ26" s="1023"/>
      <c r="AR26" s="1023"/>
      <c r="AS26" s="1023"/>
      <c r="AT26" s="1023"/>
      <c r="AU26" s="1023"/>
      <c r="AV26" s="1024"/>
    </row>
    <row r="27" spans="2:50" ht="15.75" thickBot="1">
      <c r="B27" s="1001" t="s">
        <v>198</v>
      </c>
      <c r="C27" s="1002"/>
      <c r="D27" s="1002"/>
      <c r="E27" s="1002"/>
      <c r="F27" s="1002"/>
      <c r="G27" s="1002"/>
      <c r="H27" s="1002"/>
      <c r="I27" s="1003"/>
      <c r="J27" s="995"/>
      <c r="K27" s="996"/>
      <c r="L27" s="996"/>
      <c r="M27" s="996"/>
      <c r="N27" s="996"/>
      <c r="O27" s="996"/>
      <c r="P27" s="996"/>
      <c r="Q27" s="997"/>
      <c r="R27" s="1004" t="s">
        <v>131</v>
      </c>
      <c r="S27" s="999"/>
      <c r="T27" s="999" t="s">
        <v>131</v>
      </c>
      <c r="U27" s="1005"/>
      <c r="V27" s="995"/>
      <c r="W27" s="996"/>
      <c r="X27" s="996"/>
      <c r="Y27" s="996"/>
      <c r="Z27" s="996"/>
      <c r="AA27" s="996"/>
      <c r="AB27" s="996"/>
      <c r="AC27" s="997"/>
      <c r="AD27" s="998" t="s">
        <v>131</v>
      </c>
      <c r="AE27" s="999"/>
      <c r="AF27" s="999" t="s">
        <v>131</v>
      </c>
      <c r="AG27" s="1000"/>
      <c r="AH27" s="979">
        <f t="shared" si="5"/>
        <v>0</v>
      </c>
      <c r="AI27" s="980"/>
      <c r="AJ27" s="980"/>
      <c r="AK27" s="980"/>
      <c r="AL27" s="981" t="s">
        <v>141</v>
      </c>
      <c r="AM27" s="982"/>
      <c r="AN27" s="982"/>
      <c r="AO27" s="982"/>
      <c r="AP27" s="982"/>
      <c r="AQ27" s="982"/>
      <c r="AR27" s="982"/>
      <c r="AS27" s="982"/>
      <c r="AT27" s="982"/>
      <c r="AU27" s="982"/>
      <c r="AV27" s="983"/>
    </row>
    <row r="28" spans="2:50">
      <c r="AL28" s="44"/>
      <c r="AM28" s="44"/>
      <c r="AN28" s="44"/>
      <c r="AO28" s="44"/>
      <c r="AP28" s="44"/>
      <c r="AQ28" s="156"/>
      <c r="AR28" s="156"/>
      <c r="AS28" s="156"/>
      <c r="AT28" s="156"/>
      <c r="AU28" s="156"/>
      <c r="AV28" s="156"/>
    </row>
    <row r="29" spans="2:50" ht="15.75" thickBot="1">
      <c r="B29" s="43" t="s">
        <v>142</v>
      </c>
      <c r="AL29" s="44" t="s">
        <v>143</v>
      </c>
      <c r="AM29" s="44"/>
      <c r="AN29" s="44"/>
      <c r="AO29" s="44"/>
      <c r="AP29" s="44"/>
      <c r="AQ29" s="156"/>
      <c r="AR29" s="156"/>
      <c r="AS29" s="156"/>
      <c r="AT29" s="156"/>
      <c r="AU29" s="156"/>
      <c r="AV29" s="156"/>
    </row>
    <row r="30" spans="2:50">
      <c r="B30" s="984" t="s">
        <v>144</v>
      </c>
      <c r="C30" s="985"/>
      <c r="D30" s="985"/>
      <c r="E30" s="986" t="s">
        <v>145</v>
      </c>
      <c r="F30" s="985"/>
      <c r="G30" s="985"/>
      <c r="H30" s="987"/>
      <c r="I30" s="986" t="s">
        <v>146</v>
      </c>
      <c r="J30" s="985"/>
      <c r="K30" s="985"/>
      <c r="L30" s="985"/>
      <c r="M30" s="985"/>
      <c r="N30" s="985"/>
      <c r="O30" s="985"/>
      <c r="P30" s="985"/>
      <c r="Q30" s="987"/>
      <c r="R30" s="986" t="s">
        <v>147</v>
      </c>
      <c r="S30" s="985"/>
      <c r="T30" s="985"/>
      <c r="U30" s="985"/>
      <c r="V30" s="985"/>
      <c r="W30" s="985"/>
      <c r="X30" s="985"/>
      <c r="Y30" s="985"/>
      <c r="Z30" s="985"/>
      <c r="AA30" s="985"/>
      <c r="AB30" s="985"/>
      <c r="AC30" s="985"/>
      <c r="AD30" s="985"/>
      <c r="AE30" s="985"/>
      <c r="AF30" s="985"/>
      <c r="AG30" s="987"/>
      <c r="AH30" s="986" t="s">
        <v>148</v>
      </c>
      <c r="AI30" s="985"/>
      <c r="AJ30" s="985"/>
      <c r="AK30" s="988"/>
      <c r="AL30" s="989" t="s">
        <v>80</v>
      </c>
      <c r="AM30" s="990"/>
      <c r="AN30" s="991" t="s">
        <v>149</v>
      </c>
      <c r="AO30" s="992"/>
      <c r="AP30" s="992"/>
      <c r="AQ30" s="993"/>
      <c r="AR30" s="991" t="s">
        <v>150</v>
      </c>
      <c r="AS30" s="992"/>
      <c r="AT30" s="992"/>
      <c r="AU30" s="992"/>
      <c r="AV30" s="994"/>
      <c r="AW30" s="157"/>
      <c r="AX30" s="157"/>
    </row>
    <row r="31" spans="2:50">
      <c r="B31" s="924" t="s">
        <v>151</v>
      </c>
      <c r="C31" s="951"/>
      <c r="D31" s="925"/>
      <c r="E31" s="1199" t="s">
        <v>704</v>
      </c>
      <c r="F31" s="955"/>
      <c r="G31" s="955"/>
      <c r="H31" s="956"/>
      <c r="I31" s="158" t="s">
        <v>152</v>
      </c>
      <c r="J31" s="159"/>
      <c r="K31" s="159"/>
      <c r="L31" s="159"/>
      <c r="M31" s="159"/>
      <c r="N31" s="159"/>
      <c r="O31" s="159"/>
      <c r="P31" s="159"/>
      <c r="Q31" s="160"/>
      <c r="R31" s="974">
        <v>2127.6</v>
      </c>
      <c r="S31" s="974"/>
      <c r="T31" s="159" t="s">
        <v>153</v>
      </c>
      <c r="U31" s="159"/>
      <c r="V31" s="159"/>
      <c r="W31" s="975">
        <f>IF('様式12－8'!J21=0,0,IF(H3/'様式12－8'!J21&gt;1.1,1.1,H3/'様式12－8'!J21)*'様式12－8'!P21+'様式12－8'!P59+'様式12－8'!P67)</f>
        <v>8.379999999999999</v>
      </c>
      <c r="X31" s="975"/>
      <c r="Y31" s="159" t="s">
        <v>154</v>
      </c>
      <c r="Z31" s="159"/>
      <c r="AA31" s="159">
        <v>12</v>
      </c>
      <c r="AB31" s="159" t="s">
        <v>155</v>
      </c>
      <c r="AC31" s="159"/>
      <c r="AD31" s="161">
        <v>0.85</v>
      </c>
      <c r="AE31" s="159" t="s">
        <v>156</v>
      </c>
      <c r="AF31" s="159"/>
      <c r="AG31" s="159"/>
      <c r="AH31" s="961">
        <f>R31*W31*AA31*AD31</f>
        <v>181858.73759999996</v>
      </c>
      <c r="AI31" s="962"/>
      <c r="AJ31" s="962"/>
      <c r="AK31" s="963"/>
      <c r="AL31" s="924" t="s">
        <v>61</v>
      </c>
      <c r="AM31" s="951"/>
      <c r="AN31" s="928">
        <v>0.496</v>
      </c>
      <c r="AO31" s="929"/>
      <c r="AP31" s="861" t="s">
        <v>157</v>
      </c>
      <c r="AQ31" s="862"/>
      <c r="AR31" s="902">
        <f>AN31*AB44/1000</f>
        <v>12.949004543999999</v>
      </c>
      <c r="AS31" s="903"/>
      <c r="AT31" s="903"/>
      <c r="AU31" s="861" t="s">
        <v>158</v>
      </c>
      <c r="AV31" s="967"/>
      <c r="AW31" s="157"/>
      <c r="AX31" s="157"/>
    </row>
    <row r="32" spans="2:50">
      <c r="B32" s="938"/>
      <c r="C32" s="937"/>
      <c r="D32" s="952"/>
      <c r="E32" s="957"/>
      <c r="F32" s="958"/>
      <c r="G32" s="958"/>
      <c r="H32" s="959"/>
      <c r="I32" s="970" t="s">
        <v>159</v>
      </c>
      <c r="J32" s="901"/>
      <c r="K32" s="949"/>
      <c r="L32" s="948" t="s">
        <v>160</v>
      </c>
      <c r="M32" s="901"/>
      <c r="N32" s="901"/>
      <c r="O32" s="949"/>
      <c r="P32" s="948" t="s">
        <v>161</v>
      </c>
      <c r="Q32" s="950"/>
      <c r="R32" s="162" t="s">
        <v>162</v>
      </c>
      <c r="S32" s="163">
        <v>11.49</v>
      </c>
      <c r="T32" s="164" t="s">
        <v>163</v>
      </c>
      <c r="U32" s="165">
        <v>0.41</v>
      </c>
      <c r="V32" s="164" t="s">
        <v>163</v>
      </c>
      <c r="W32" s="165">
        <v>2.95</v>
      </c>
      <c r="X32" s="166" t="s">
        <v>164</v>
      </c>
      <c r="Y32" s="167" t="s">
        <v>165</v>
      </c>
      <c r="Z32" s="166"/>
      <c r="AA32" s="168"/>
      <c r="AB32" s="965">
        <f>AH17+AH19+AH23</f>
        <v>4468.5439999999999</v>
      </c>
      <c r="AC32" s="965"/>
      <c r="AD32" s="169" t="s">
        <v>166</v>
      </c>
      <c r="AE32" s="169"/>
      <c r="AF32" s="169"/>
      <c r="AG32" s="170"/>
      <c r="AH32" s="895">
        <f>(S32+U32+W32)*AB32</f>
        <v>66357.878400000001</v>
      </c>
      <c r="AI32" s="896"/>
      <c r="AJ32" s="896"/>
      <c r="AK32" s="897"/>
      <c r="AL32" s="938"/>
      <c r="AM32" s="937"/>
      <c r="AN32" s="941"/>
      <c r="AO32" s="942"/>
      <c r="AP32" s="880"/>
      <c r="AQ32" s="881"/>
      <c r="AR32" s="884"/>
      <c r="AS32" s="885"/>
      <c r="AT32" s="885"/>
      <c r="AU32" s="880"/>
      <c r="AV32" s="968"/>
      <c r="AW32" s="157"/>
      <c r="AX32" s="157"/>
    </row>
    <row r="33" spans="2:50">
      <c r="B33" s="938"/>
      <c r="C33" s="937"/>
      <c r="D33" s="952"/>
      <c r="E33" s="957"/>
      <c r="F33" s="958"/>
      <c r="G33" s="958"/>
      <c r="H33" s="959"/>
      <c r="I33" s="971"/>
      <c r="J33" s="937"/>
      <c r="K33" s="972"/>
      <c r="L33" s="973"/>
      <c r="M33" s="937"/>
      <c r="N33" s="937"/>
      <c r="O33" s="972"/>
      <c r="P33" s="948" t="s">
        <v>167</v>
      </c>
      <c r="Q33" s="950"/>
      <c r="R33" s="162" t="s">
        <v>162</v>
      </c>
      <c r="S33" s="163">
        <v>10.51</v>
      </c>
      <c r="T33" s="164" t="s">
        <v>163</v>
      </c>
      <c r="U33" s="165">
        <f>+U32</f>
        <v>0.41</v>
      </c>
      <c r="V33" s="164" t="s">
        <v>163</v>
      </c>
      <c r="W33" s="165">
        <f>+W32</f>
        <v>2.95</v>
      </c>
      <c r="X33" s="166" t="s">
        <v>164</v>
      </c>
      <c r="Y33" s="167" t="s">
        <v>165</v>
      </c>
      <c r="Z33" s="166"/>
      <c r="AA33" s="168"/>
      <c r="AB33" s="965">
        <f>J18+J20+J24</f>
        <v>2218.3199999999997</v>
      </c>
      <c r="AC33" s="965"/>
      <c r="AD33" s="169" t="s">
        <v>166</v>
      </c>
      <c r="AE33" s="169"/>
      <c r="AF33" s="169"/>
      <c r="AG33" s="170"/>
      <c r="AH33" s="895">
        <f t="shared" ref="AH33:AH35" si="6">(S33+U33+W33)*AB33</f>
        <v>30768.098399999999</v>
      </c>
      <c r="AI33" s="896"/>
      <c r="AJ33" s="896"/>
      <c r="AK33" s="897"/>
      <c r="AL33" s="938"/>
      <c r="AM33" s="937"/>
      <c r="AN33" s="941"/>
      <c r="AO33" s="942"/>
      <c r="AP33" s="880"/>
      <c r="AQ33" s="881"/>
      <c r="AR33" s="884"/>
      <c r="AS33" s="885"/>
      <c r="AT33" s="885"/>
      <c r="AU33" s="880"/>
      <c r="AV33" s="968"/>
      <c r="AW33" s="157"/>
      <c r="AX33" s="157"/>
    </row>
    <row r="34" spans="2:50">
      <c r="B34" s="938"/>
      <c r="C34" s="937"/>
      <c r="D34" s="952"/>
      <c r="E34" s="957"/>
      <c r="F34" s="958"/>
      <c r="G34" s="958"/>
      <c r="H34" s="959"/>
      <c r="I34" s="971"/>
      <c r="J34" s="937"/>
      <c r="K34" s="972"/>
      <c r="L34" s="948" t="s">
        <v>168</v>
      </c>
      <c r="M34" s="901"/>
      <c r="N34" s="901"/>
      <c r="O34" s="949"/>
      <c r="P34" s="948" t="s">
        <v>167</v>
      </c>
      <c r="Q34" s="950"/>
      <c r="R34" s="171" t="s">
        <v>162</v>
      </c>
      <c r="S34" s="172">
        <f>+S33</f>
        <v>10.51</v>
      </c>
      <c r="T34" s="223" t="s">
        <v>163</v>
      </c>
      <c r="U34" s="165">
        <f t="shared" ref="U34:U35" si="7">+U33</f>
        <v>0.41</v>
      </c>
      <c r="V34" s="223" t="s">
        <v>163</v>
      </c>
      <c r="W34" s="224">
        <f>+W33</f>
        <v>2.95</v>
      </c>
      <c r="X34" s="225" t="s">
        <v>164</v>
      </c>
      <c r="Y34" s="173" t="s">
        <v>165</v>
      </c>
      <c r="Z34" s="225"/>
      <c r="AA34" s="226"/>
      <c r="AB34" s="1198">
        <f>AH18+AH20+AH24-AB33</f>
        <v>14149.599999999999</v>
      </c>
      <c r="AC34" s="1198"/>
      <c r="AD34" s="174" t="s">
        <v>166</v>
      </c>
      <c r="AE34" s="174"/>
      <c r="AF34" s="174"/>
      <c r="AG34" s="215"/>
      <c r="AH34" s="895">
        <f t="shared" si="6"/>
        <v>196254.95199999999</v>
      </c>
      <c r="AI34" s="896"/>
      <c r="AJ34" s="896"/>
      <c r="AK34" s="897"/>
      <c r="AL34" s="938"/>
      <c r="AM34" s="937"/>
      <c r="AN34" s="941"/>
      <c r="AO34" s="942"/>
      <c r="AP34" s="880"/>
      <c r="AQ34" s="881"/>
      <c r="AR34" s="884"/>
      <c r="AS34" s="885"/>
      <c r="AT34" s="885"/>
      <c r="AU34" s="880"/>
      <c r="AV34" s="968"/>
      <c r="AW34" s="157"/>
      <c r="AX34" s="157"/>
    </row>
    <row r="35" spans="2:50">
      <c r="B35" s="938"/>
      <c r="C35" s="937"/>
      <c r="D35" s="952"/>
      <c r="E35" s="957"/>
      <c r="F35" s="958"/>
      <c r="G35" s="958"/>
      <c r="H35" s="959"/>
      <c r="I35" s="971"/>
      <c r="J35" s="937"/>
      <c r="K35" s="972"/>
      <c r="L35" s="948" t="s">
        <v>169</v>
      </c>
      <c r="M35" s="901"/>
      <c r="N35" s="901"/>
      <c r="O35" s="949"/>
      <c r="P35" s="948" t="s">
        <v>167</v>
      </c>
      <c r="Q35" s="950"/>
      <c r="R35" s="162" t="s">
        <v>162</v>
      </c>
      <c r="S35" s="163">
        <f>+S34</f>
        <v>10.51</v>
      </c>
      <c r="T35" s="164" t="s">
        <v>163</v>
      </c>
      <c r="U35" s="165">
        <f t="shared" si="7"/>
        <v>0.41</v>
      </c>
      <c r="V35" s="164" t="s">
        <v>163</v>
      </c>
      <c r="W35" s="165">
        <f>+W34</f>
        <v>2.95</v>
      </c>
      <c r="X35" s="166" t="s">
        <v>164</v>
      </c>
      <c r="Y35" s="167" t="s">
        <v>165</v>
      </c>
      <c r="Z35" s="166"/>
      <c r="AA35" s="168"/>
      <c r="AB35" s="965">
        <f>SUM(R18:U18)+SUM(AD18:AG18)+SUM(R20:U20)+SUM(AD20:AG20)+SUM(R24:U24)+SUM(AD24:AG24)</f>
        <v>5270.3999999999987</v>
      </c>
      <c r="AC35" s="965"/>
      <c r="AD35" s="169" t="s">
        <v>166</v>
      </c>
      <c r="AE35" s="169"/>
      <c r="AF35" s="169"/>
      <c r="AG35" s="170"/>
      <c r="AH35" s="895">
        <f t="shared" si="6"/>
        <v>73100.447999999989</v>
      </c>
      <c r="AI35" s="896"/>
      <c r="AJ35" s="896"/>
      <c r="AK35" s="897"/>
      <c r="AL35" s="938"/>
      <c r="AM35" s="937"/>
      <c r="AN35" s="941"/>
      <c r="AO35" s="942"/>
      <c r="AP35" s="880"/>
      <c r="AQ35" s="881"/>
      <c r="AR35" s="884"/>
      <c r="AS35" s="885"/>
      <c r="AT35" s="885"/>
      <c r="AU35" s="880"/>
      <c r="AV35" s="968"/>
      <c r="AW35" s="157"/>
      <c r="AX35" s="157"/>
    </row>
    <row r="36" spans="2:50">
      <c r="B36" s="938"/>
      <c r="C36" s="937"/>
      <c r="D36" s="952"/>
      <c r="E36" s="957"/>
      <c r="F36" s="958"/>
      <c r="G36" s="958"/>
      <c r="H36" s="959"/>
      <c r="I36" s="212"/>
      <c r="J36" s="213"/>
      <c r="K36" s="213"/>
      <c r="L36" s="211"/>
      <c r="M36" s="211"/>
      <c r="N36" s="211"/>
      <c r="O36" s="211"/>
      <c r="P36" s="211"/>
      <c r="Q36" s="214"/>
      <c r="R36" s="171"/>
      <c r="S36" s="175" t="s">
        <v>170</v>
      </c>
      <c r="T36" s="227"/>
      <c r="U36" s="228" t="s">
        <v>171</v>
      </c>
      <c r="V36" s="227"/>
      <c r="W36" s="176" t="s">
        <v>172</v>
      </c>
      <c r="X36" s="225"/>
      <c r="Y36" s="173"/>
      <c r="Z36" s="225"/>
      <c r="AA36" s="226"/>
      <c r="AB36" s="210"/>
      <c r="AC36" s="210"/>
      <c r="AD36" s="174"/>
      <c r="AE36" s="174"/>
      <c r="AF36" s="174"/>
      <c r="AG36" s="215"/>
      <c r="AH36" s="976"/>
      <c r="AI36" s="977"/>
      <c r="AJ36" s="977"/>
      <c r="AK36" s="978"/>
      <c r="AL36" s="938"/>
      <c r="AM36" s="937"/>
      <c r="AN36" s="941"/>
      <c r="AO36" s="942"/>
      <c r="AP36" s="880"/>
      <c r="AQ36" s="881"/>
      <c r="AR36" s="884"/>
      <c r="AS36" s="885"/>
      <c r="AT36" s="885"/>
      <c r="AU36" s="880"/>
      <c r="AV36" s="968"/>
      <c r="AW36" s="157"/>
      <c r="AX36" s="157"/>
    </row>
    <row r="37" spans="2:50">
      <c r="B37" s="938"/>
      <c r="C37" s="937"/>
      <c r="D37" s="952"/>
      <c r="E37" s="932" t="s">
        <v>173</v>
      </c>
      <c r="F37" s="933"/>
      <c r="G37" s="933"/>
      <c r="H37" s="934"/>
      <c r="I37" s="177"/>
      <c r="J37" s="178"/>
      <c r="K37" s="178"/>
      <c r="L37" s="178"/>
      <c r="M37" s="178"/>
      <c r="N37" s="178"/>
      <c r="O37" s="178"/>
      <c r="P37" s="178"/>
      <c r="Q37" s="179"/>
      <c r="R37" s="180"/>
      <c r="S37" s="180"/>
      <c r="T37" s="181"/>
      <c r="U37" s="178"/>
      <c r="V37" s="178"/>
      <c r="W37" s="182"/>
      <c r="X37" s="219"/>
      <c r="Y37" s="219"/>
      <c r="Z37" s="183"/>
      <c r="AA37" s="184"/>
      <c r="AB37" s="966">
        <f>SUM(AB32:AC35)</f>
        <v>26106.863999999998</v>
      </c>
      <c r="AC37" s="966"/>
      <c r="AD37" s="185" t="s">
        <v>174</v>
      </c>
      <c r="AE37" s="181"/>
      <c r="AF37" s="181"/>
      <c r="AG37" s="178"/>
      <c r="AH37" s="917">
        <f>SUM(AH31:AK35)</f>
        <v>548340.11439999996</v>
      </c>
      <c r="AI37" s="918"/>
      <c r="AJ37" s="918"/>
      <c r="AK37" s="919"/>
      <c r="AL37" s="938"/>
      <c r="AM37" s="937"/>
      <c r="AN37" s="941"/>
      <c r="AO37" s="942"/>
      <c r="AP37" s="880"/>
      <c r="AQ37" s="881"/>
      <c r="AR37" s="884"/>
      <c r="AS37" s="885"/>
      <c r="AT37" s="885"/>
      <c r="AU37" s="880"/>
      <c r="AV37" s="968"/>
      <c r="AW37" s="157"/>
      <c r="AX37" s="157"/>
    </row>
    <row r="38" spans="2:50">
      <c r="B38" s="938"/>
      <c r="C38" s="937"/>
      <c r="D38" s="952"/>
      <c r="E38" s="1200" t="s">
        <v>175</v>
      </c>
      <c r="F38" s="955"/>
      <c r="G38" s="955"/>
      <c r="H38" s="956"/>
      <c r="I38" s="158" t="s">
        <v>152</v>
      </c>
      <c r="J38" s="159"/>
      <c r="K38" s="159"/>
      <c r="L38" s="159"/>
      <c r="M38" s="159"/>
      <c r="N38" s="159"/>
      <c r="O38" s="159"/>
      <c r="P38" s="159"/>
      <c r="Q38" s="160"/>
      <c r="R38" s="974">
        <v>1090.8</v>
      </c>
      <c r="S38" s="974"/>
      <c r="T38" s="159" t="s">
        <v>153</v>
      </c>
      <c r="U38" s="159"/>
      <c r="V38" s="159"/>
      <c r="W38" s="975">
        <f>IF('様式12－8'!J21=0,0,IF(H3/'様式12－8'!J21&gt;1.1,1.1,H3/'様式12－8'!J21)*'様式12－8'!P21+'様式12－8'!P59+'様式12－8'!P67)</f>
        <v>8.379999999999999</v>
      </c>
      <c r="X38" s="975"/>
      <c r="Y38" s="159" t="s">
        <v>154</v>
      </c>
      <c r="Z38" s="159"/>
      <c r="AA38" s="186">
        <v>12</v>
      </c>
      <c r="AB38" s="186" t="s">
        <v>155</v>
      </c>
      <c r="AC38" s="186"/>
      <c r="AD38" s="161">
        <v>0.95</v>
      </c>
      <c r="AE38" s="186" t="s">
        <v>156</v>
      </c>
      <c r="AF38" s="186"/>
      <c r="AG38" s="159"/>
      <c r="AH38" s="961">
        <f>R38*W38*AA38*AD38</f>
        <v>104206.30559999998</v>
      </c>
      <c r="AI38" s="962"/>
      <c r="AJ38" s="962"/>
      <c r="AK38" s="963"/>
      <c r="AL38" s="938"/>
      <c r="AM38" s="937"/>
      <c r="AN38" s="941"/>
      <c r="AO38" s="942"/>
      <c r="AP38" s="880"/>
      <c r="AQ38" s="881"/>
      <c r="AR38" s="884"/>
      <c r="AS38" s="885"/>
      <c r="AT38" s="885"/>
      <c r="AU38" s="880"/>
      <c r="AV38" s="968"/>
      <c r="AW38" s="157"/>
      <c r="AX38" s="157"/>
    </row>
    <row r="39" spans="2:50">
      <c r="B39" s="938"/>
      <c r="C39" s="937"/>
      <c r="D39" s="952"/>
      <c r="E39" s="957"/>
      <c r="F39" s="958"/>
      <c r="G39" s="958"/>
      <c r="H39" s="959"/>
      <c r="I39" s="970" t="s">
        <v>159</v>
      </c>
      <c r="J39" s="901"/>
      <c r="K39" s="949"/>
      <c r="L39" s="948" t="s">
        <v>160</v>
      </c>
      <c r="M39" s="901"/>
      <c r="N39" s="901"/>
      <c r="O39" s="949"/>
      <c r="P39" s="948" t="s">
        <v>161</v>
      </c>
      <c r="Q39" s="950"/>
      <c r="R39" s="162" t="s">
        <v>162</v>
      </c>
      <c r="S39" s="163">
        <v>14.75</v>
      </c>
      <c r="T39" s="164" t="s">
        <v>163</v>
      </c>
      <c r="U39" s="165">
        <v>0.43</v>
      </c>
      <c r="V39" s="164" t="s">
        <v>163</v>
      </c>
      <c r="W39" s="165">
        <v>2.64</v>
      </c>
      <c r="X39" s="166" t="s">
        <v>164</v>
      </c>
      <c r="Y39" s="167" t="s">
        <v>165</v>
      </c>
      <c r="Z39" s="166"/>
      <c r="AA39" s="168"/>
      <c r="AB39" s="965">
        <f>AH17+AH19+AH23</f>
        <v>4468.5439999999999</v>
      </c>
      <c r="AC39" s="965"/>
      <c r="AD39" s="169" t="s">
        <v>166</v>
      </c>
      <c r="AE39" s="169"/>
      <c r="AF39" s="169"/>
      <c r="AG39" s="170"/>
      <c r="AH39" s="895">
        <f>(S39+U39+W39)*AB39</f>
        <v>79629.454079999996</v>
      </c>
      <c r="AI39" s="896"/>
      <c r="AJ39" s="896"/>
      <c r="AK39" s="897"/>
      <c r="AL39" s="938"/>
      <c r="AM39" s="937"/>
      <c r="AN39" s="941"/>
      <c r="AO39" s="942"/>
      <c r="AP39" s="880"/>
      <c r="AQ39" s="881"/>
      <c r="AR39" s="884"/>
      <c r="AS39" s="885"/>
      <c r="AT39" s="885"/>
      <c r="AU39" s="880"/>
      <c r="AV39" s="968"/>
      <c r="AW39" s="157"/>
      <c r="AX39" s="157"/>
    </row>
    <row r="40" spans="2:50">
      <c r="B40" s="938"/>
      <c r="C40" s="937"/>
      <c r="D40" s="952"/>
      <c r="E40" s="957"/>
      <c r="F40" s="958"/>
      <c r="G40" s="958"/>
      <c r="H40" s="959"/>
      <c r="I40" s="971"/>
      <c r="J40" s="937"/>
      <c r="K40" s="972"/>
      <c r="L40" s="973"/>
      <c r="M40" s="937"/>
      <c r="N40" s="937"/>
      <c r="O40" s="972"/>
      <c r="P40" s="948" t="s">
        <v>167</v>
      </c>
      <c r="Q40" s="950"/>
      <c r="R40" s="162" t="s">
        <v>162</v>
      </c>
      <c r="S40" s="163">
        <v>13.49</v>
      </c>
      <c r="T40" s="164" t="s">
        <v>163</v>
      </c>
      <c r="U40" s="165">
        <f>+U39</f>
        <v>0.43</v>
      </c>
      <c r="V40" s="164" t="s">
        <v>163</v>
      </c>
      <c r="W40" s="165">
        <f>+W39</f>
        <v>2.64</v>
      </c>
      <c r="X40" s="166" t="s">
        <v>164</v>
      </c>
      <c r="Y40" s="167" t="s">
        <v>165</v>
      </c>
      <c r="Z40" s="166"/>
      <c r="AA40" s="168"/>
      <c r="AB40" s="965">
        <f>J18+J20+J24</f>
        <v>2218.3199999999997</v>
      </c>
      <c r="AC40" s="965"/>
      <c r="AD40" s="169" t="s">
        <v>166</v>
      </c>
      <c r="AE40" s="169"/>
      <c r="AF40" s="169"/>
      <c r="AG40" s="170"/>
      <c r="AH40" s="895">
        <f>(S40+U40+W40)*AB40</f>
        <v>36735.379199999996</v>
      </c>
      <c r="AI40" s="896"/>
      <c r="AJ40" s="896"/>
      <c r="AK40" s="897"/>
      <c r="AL40" s="938"/>
      <c r="AM40" s="937"/>
      <c r="AN40" s="941"/>
      <c r="AO40" s="942"/>
      <c r="AP40" s="880"/>
      <c r="AQ40" s="881"/>
      <c r="AR40" s="884"/>
      <c r="AS40" s="885"/>
      <c r="AT40" s="885"/>
      <c r="AU40" s="880"/>
      <c r="AV40" s="968"/>
      <c r="AW40" s="157"/>
      <c r="AX40" s="157"/>
    </row>
    <row r="41" spans="2:50">
      <c r="B41" s="938"/>
      <c r="C41" s="937"/>
      <c r="D41" s="952"/>
      <c r="E41" s="957"/>
      <c r="F41" s="958"/>
      <c r="G41" s="958"/>
      <c r="H41" s="959"/>
      <c r="I41" s="971"/>
      <c r="J41" s="937"/>
      <c r="K41" s="972"/>
      <c r="L41" s="948" t="s">
        <v>168</v>
      </c>
      <c r="M41" s="901"/>
      <c r="N41" s="901"/>
      <c r="O41" s="949"/>
      <c r="P41" s="948" t="s">
        <v>167</v>
      </c>
      <c r="Q41" s="950"/>
      <c r="R41" s="171" t="s">
        <v>162</v>
      </c>
      <c r="S41" s="172">
        <f>+S40</f>
        <v>13.49</v>
      </c>
      <c r="T41" s="223" t="s">
        <v>163</v>
      </c>
      <c r="U41" s="165">
        <f t="shared" ref="U41:U42" si="8">+U40</f>
        <v>0.43</v>
      </c>
      <c r="V41" s="223" t="s">
        <v>163</v>
      </c>
      <c r="W41" s="224">
        <f>+W40</f>
        <v>2.64</v>
      </c>
      <c r="X41" s="225" t="s">
        <v>164</v>
      </c>
      <c r="Y41" s="173" t="s">
        <v>165</v>
      </c>
      <c r="Z41" s="225"/>
      <c r="AA41" s="226"/>
      <c r="AB41" s="1198">
        <f>AH18+AH20+AH24-AB33</f>
        <v>14149.599999999999</v>
      </c>
      <c r="AC41" s="1198"/>
      <c r="AD41" s="174" t="s">
        <v>166</v>
      </c>
      <c r="AE41" s="174"/>
      <c r="AF41" s="174"/>
      <c r="AG41" s="215"/>
      <c r="AH41" s="895">
        <f>(S41+U41+W41)*AB41</f>
        <v>234317.37599999996</v>
      </c>
      <c r="AI41" s="896"/>
      <c r="AJ41" s="896"/>
      <c r="AK41" s="897"/>
      <c r="AL41" s="938"/>
      <c r="AM41" s="937"/>
      <c r="AN41" s="941"/>
      <c r="AO41" s="942"/>
      <c r="AP41" s="880"/>
      <c r="AQ41" s="881"/>
      <c r="AR41" s="884"/>
      <c r="AS41" s="885"/>
      <c r="AT41" s="885"/>
      <c r="AU41" s="880"/>
      <c r="AV41" s="968"/>
      <c r="AW41" s="157"/>
      <c r="AX41" s="157"/>
    </row>
    <row r="42" spans="2:50">
      <c r="B42" s="938"/>
      <c r="C42" s="937"/>
      <c r="D42" s="952"/>
      <c r="E42" s="957"/>
      <c r="F42" s="958"/>
      <c r="G42" s="958"/>
      <c r="H42" s="959"/>
      <c r="I42" s="971"/>
      <c r="J42" s="937"/>
      <c r="K42" s="972"/>
      <c r="L42" s="948" t="s">
        <v>169</v>
      </c>
      <c r="M42" s="901"/>
      <c r="N42" s="901"/>
      <c r="O42" s="949"/>
      <c r="P42" s="948" t="s">
        <v>167</v>
      </c>
      <c r="Q42" s="950"/>
      <c r="R42" s="162" t="s">
        <v>162</v>
      </c>
      <c r="S42" s="163">
        <f>+S41</f>
        <v>13.49</v>
      </c>
      <c r="T42" s="164" t="s">
        <v>163</v>
      </c>
      <c r="U42" s="165">
        <f t="shared" si="8"/>
        <v>0.43</v>
      </c>
      <c r="V42" s="164" t="s">
        <v>163</v>
      </c>
      <c r="W42" s="165">
        <f>+W41</f>
        <v>2.64</v>
      </c>
      <c r="X42" s="166" t="s">
        <v>164</v>
      </c>
      <c r="Y42" s="167" t="s">
        <v>165</v>
      </c>
      <c r="Z42" s="166"/>
      <c r="AA42" s="168"/>
      <c r="AB42" s="965">
        <f>SUM(R18:U18)+SUM(AD18:AG18)+SUM(R20:U20)+SUM(AD20:AG20)+SUM(R24:U24)+SUM(AD24:AG24)</f>
        <v>5270.3999999999987</v>
      </c>
      <c r="AC42" s="965"/>
      <c r="AD42" s="169" t="s">
        <v>166</v>
      </c>
      <c r="AE42" s="169"/>
      <c r="AF42" s="169"/>
      <c r="AG42" s="170"/>
      <c r="AH42" s="895">
        <f>(S42+U42+W42)*AB42</f>
        <v>87277.823999999979</v>
      </c>
      <c r="AI42" s="896"/>
      <c r="AJ42" s="896"/>
      <c r="AK42" s="897"/>
      <c r="AL42" s="938"/>
      <c r="AM42" s="937"/>
      <c r="AN42" s="941"/>
      <c r="AO42" s="942"/>
      <c r="AP42" s="880"/>
      <c r="AQ42" s="881"/>
      <c r="AR42" s="884"/>
      <c r="AS42" s="885"/>
      <c r="AT42" s="885"/>
      <c r="AU42" s="880"/>
      <c r="AV42" s="968"/>
      <c r="AW42" s="157"/>
      <c r="AX42" s="157"/>
    </row>
    <row r="43" spans="2:50">
      <c r="B43" s="938"/>
      <c r="C43" s="937"/>
      <c r="D43" s="952"/>
      <c r="E43" s="957"/>
      <c r="F43" s="958"/>
      <c r="G43" s="958"/>
      <c r="H43" s="959"/>
      <c r="I43" s="212"/>
      <c r="J43" s="213"/>
      <c r="K43" s="213"/>
      <c r="L43" s="211"/>
      <c r="M43" s="211"/>
      <c r="N43" s="211"/>
      <c r="O43" s="211"/>
      <c r="P43" s="211"/>
      <c r="Q43" s="214"/>
      <c r="R43" s="171"/>
      <c r="S43" s="175" t="s">
        <v>170</v>
      </c>
      <c r="T43" s="227"/>
      <c r="U43" s="228" t="s">
        <v>171</v>
      </c>
      <c r="V43" s="227"/>
      <c r="W43" s="176" t="s">
        <v>172</v>
      </c>
      <c r="X43" s="225"/>
      <c r="Y43" s="173"/>
      <c r="Z43" s="225"/>
      <c r="AA43" s="226"/>
      <c r="AB43" s="210"/>
      <c r="AC43" s="210"/>
      <c r="AD43" s="174"/>
      <c r="AE43" s="174"/>
      <c r="AF43" s="174"/>
      <c r="AG43" s="215"/>
      <c r="AH43" s="976"/>
      <c r="AI43" s="977"/>
      <c r="AJ43" s="977"/>
      <c r="AK43" s="978"/>
      <c r="AL43" s="938"/>
      <c r="AM43" s="937"/>
      <c r="AN43" s="941"/>
      <c r="AO43" s="942"/>
      <c r="AP43" s="880"/>
      <c r="AQ43" s="881"/>
      <c r="AR43" s="884"/>
      <c r="AS43" s="885"/>
      <c r="AT43" s="885"/>
      <c r="AU43" s="880"/>
      <c r="AV43" s="968"/>
      <c r="AW43" s="157"/>
      <c r="AX43" s="157"/>
    </row>
    <row r="44" spans="2:50">
      <c r="B44" s="939"/>
      <c r="C44" s="940"/>
      <c r="D44" s="953"/>
      <c r="E44" s="932" t="s">
        <v>173</v>
      </c>
      <c r="F44" s="933"/>
      <c r="G44" s="933"/>
      <c r="H44" s="934"/>
      <c r="I44" s="177"/>
      <c r="J44" s="178"/>
      <c r="K44" s="178"/>
      <c r="L44" s="178"/>
      <c r="M44" s="178"/>
      <c r="N44" s="178"/>
      <c r="O44" s="178"/>
      <c r="P44" s="178"/>
      <c r="Q44" s="179"/>
      <c r="R44" s="180"/>
      <c r="S44" s="180"/>
      <c r="T44" s="181"/>
      <c r="U44" s="178"/>
      <c r="V44" s="178"/>
      <c r="W44" s="182"/>
      <c r="X44" s="219"/>
      <c r="Y44" s="219"/>
      <c r="Z44" s="183"/>
      <c r="AA44" s="187"/>
      <c r="AB44" s="966">
        <f>SUM(AB39:AC42)</f>
        <v>26106.863999999998</v>
      </c>
      <c r="AC44" s="966"/>
      <c r="AD44" s="185" t="s">
        <v>174</v>
      </c>
      <c r="AE44" s="178"/>
      <c r="AF44" s="178"/>
      <c r="AG44" s="178"/>
      <c r="AH44" s="917">
        <f>SUM(AH38:AK42)</f>
        <v>542166.33887999994</v>
      </c>
      <c r="AI44" s="918"/>
      <c r="AJ44" s="918"/>
      <c r="AK44" s="919"/>
      <c r="AL44" s="939"/>
      <c r="AM44" s="940"/>
      <c r="AN44" s="943"/>
      <c r="AO44" s="944"/>
      <c r="AP44" s="882"/>
      <c r="AQ44" s="883"/>
      <c r="AR44" s="886"/>
      <c r="AS44" s="887"/>
      <c r="AT44" s="887"/>
      <c r="AU44" s="882"/>
      <c r="AV44" s="969"/>
      <c r="AW44" s="157"/>
      <c r="AX44" s="157"/>
    </row>
    <row r="45" spans="2:50">
      <c r="B45" s="924" t="s">
        <v>176</v>
      </c>
      <c r="C45" s="951"/>
      <c r="D45" s="925"/>
      <c r="E45" s="954" t="s">
        <v>177</v>
      </c>
      <c r="F45" s="955"/>
      <c r="G45" s="955"/>
      <c r="H45" s="956"/>
      <c r="I45" s="158" t="s">
        <v>152</v>
      </c>
      <c r="J45" s="159"/>
      <c r="K45" s="159"/>
      <c r="L45" s="159"/>
      <c r="M45" s="159"/>
      <c r="N45" s="159"/>
      <c r="O45" s="159"/>
      <c r="P45" s="159"/>
      <c r="Q45" s="160"/>
      <c r="R45" s="960">
        <f>IF(X49=0,0,IF('様式12－8'!X1="LPG",0,2916))</f>
        <v>2916</v>
      </c>
      <c r="S45" s="960"/>
      <c r="T45" s="159" t="s">
        <v>178</v>
      </c>
      <c r="U45" s="159"/>
      <c r="V45" s="188"/>
      <c r="W45" s="188"/>
      <c r="X45" s="188"/>
      <c r="Y45" s="188"/>
      <c r="Z45" s="188"/>
      <c r="AA45" s="188"/>
      <c r="AB45" s="159">
        <v>12</v>
      </c>
      <c r="AC45" s="216" t="s">
        <v>179</v>
      </c>
      <c r="AD45" s="159"/>
      <c r="AE45" s="159"/>
      <c r="AF45" s="159"/>
      <c r="AG45" s="159"/>
      <c r="AH45" s="961">
        <f>R45*AB45</f>
        <v>34992</v>
      </c>
      <c r="AI45" s="962"/>
      <c r="AJ45" s="962"/>
      <c r="AK45" s="963"/>
      <c r="AL45" s="936" t="s">
        <v>177</v>
      </c>
      <c r="AM45" s="937"/>
      <c r="AN45" s="941">
        <v>2.16</v>
      </c>
      <c r="AO45" s="942"/>
      <c r="AP45" s="880" t="s">
        <v>205</v>
      </c>
      <c r="AQ45" s="881"/>
      <c r="AR45" s="884">
        <f>AN45*X49/1000</f>
        <v>4.5098726400000002</v>
      </c>
      <c r="AS45" s="885"/>
      <c r="AT45" s="885"/>
      <c r="AU45" s="888" t="s">
        <v>180</v>
      </c>
      <c r="AV45" s="889"/>
      <c r="AW45" s="157"/>
      <c r="AX45" s="157"/>
    </row>
    <row r="46" spans="2:50">
      <c r="B46" s="938"/>
      <c r="C46" s="937"/>
      <c r="D46" s="952"/>
      <c r="E46" s="957"/>
      <c r="F46" s="958"/>
      <c r="G46" s="958"/>
      <c r="H46" s="959"/>
      <c r="I46" s="189" t="s">
        <v>181</v>
      </c>
      <c r="J46" s="167"/>
      <c r="K46" s="167"/>
      <c r="L46" s="167"/>
      <c r="M46" s="167"/>
      <c r="N46" s="167"/>
      <c r="O46" s="167"/>
      <c r="P46" s="167"/>
      <c r="Q46" s="190"/>
      <c r="R46" s="892">
        <v>0</v>
      </c>
      <c r="S46" s="892"/>
      <c r="T46" s="167" t="s">
        <v>200</v>
      </c>
      <c r="U46" s="167"/>
      <c r="V46" s="167"/>
      <c r="W46" s="167"/>
      <c r="X46" s="893">
        <f>IF('様式12－8'!X1="LPG",0,MAX('様式12－8'!AA68:AB68))</f>
        <v>4.96</v>
      </c>
      <c r="Y46" s="894"/>
      <c r="Z46" s="167" t="s">
        <v>203</v>
      </c>
      <c r="AA46" s="169"/>
      <c r="AB46" s="169">
        <v>12</v>
      </c>
      <c r="AC46" s="191" t="s">
        <v>179</v>
      </c>
      <c r="AD46" s="169"/>
      <c r="AE46" s="169"/>
      <c r="AF46" s="169"/>
      <c r="AG46" s="167"/>
      <c r="AH46" s="895">
        <f>R46*X46*AB46</f>
        <v>0</v>
      </c>
      <c r="AI46" s="896"/>
      <c r="AJ46" s="896"/>
      <c r="AK46" s="897"/>
      <c r="AL46" s="938"/>
      <c r="AM46" s="937"/>
      <c r="AN46" s="941"/>
      <c r="AO46" s="942"/>
      <c r="AP46" s="880"/>
      <c r="AQ46" s="881"/>
      <c r="AR46" s="884"/>
      <c r="AS46" s="885"/>
      <c r="AT46" s="885"/>
      <c r="AU46" s="888"/>
      <c r="AV46" s="889"/>
      <c r="AW46" s="157"/>
      <c r="AX46" s="157"/>
    </row>
    <row r="47" spans="2:50">
      <c r="B47" s="938"/>
      <c r="C47" s="937"/>
      <c r="D47" s="952"/>
      <c r="E47" s="957"/>
      <c r="F47" s="958"/>
      <c r="G47" s="958"/>
      <c r="H47" s="959"/>
      <c r="I47" s="192" t="s">
        <v>159</v>
      </c>
      <c r="J47" s="193"/>
      <c r="K47" s="193"/>
      <c r="L47" s="193"/>
      <c r="M47" s="193"/>
      <c r="N47" s="193"/>
      <c r="O47" s="193"/>
      <c r="P47" s="193" t="s">
        <v>167</v>
      </c>
      <c r="Q47" s="194"/>
      <c r="R47" s="898">
        <f>IF('様式12－8'!X1="LPG",0,104.6088)</f>
        <v>104.6088</v>
      </c>
      <c r="S47" s="899"/>
      <c r="T47" s="193" t="s">
        <v>200</v>
      </c>
      <c r="U47" s="193"/>
      <c r="V47" s="193"/>
      <c r="W47" s="193"/>
      <c r="X47" s="900">
        <f>IF('様式12－8'!X1="LPG",0,AH25)</f>
        <v>855.10400000000004</v>
      </c>
      <c r="Y47" s="901"/>
      <c r="Z47" s="193" t="s">
        <v>204</v>
      </c>
      <c r="AA47" s="169"/>
      <c r="AB47" s="195"/>
      <c r="AC47" s="169"/>
      <c r="AD47" s="195"/>
      <c r="AE47" s="195"/>
      <c r="AF47" s="195"/>
      <c r="AG47" s="193"/>
      <c r="AH47" s="921">
        <f>R47*X47</f>
        <v>89451.403315200005</v>
      </c>
      <c r="AI47" s="922"/>
      <c r="AJ47" s="922"/>
      <c r="AK47" s="923"/>
      <c r="AL47" s="938"/>
      <c r="AM47" s="937"/>
      <c r="AN47" s="941"/>
      <c r="AO47" s="942"/>
      <c r="AP47" s="880"/>
      <c r="AQ47" s="881"/>
      <c r="AR47" s="884"/>
      <c r="AS47" s="885"/>
      <c r="AT47" s="885"/>
      <c r="AU47" s="888"/>
      <c r="AV47" s="889"/>
      <c r="AW47" s="157"/>
      <c r="AX47" s="157"/>
    </row>
    <row r="48" spans="2:50">
      <c r="B48" s="938"/>
      <c r="C48" s="937"/>
      <c r="D48" s="952"/>
      <c r="E48" s="957"/>
      <c r="F48" s="958"/>
      <c r="G48" s="958"/>
      <c r="H48" s="959"/>
      <c r="I48" s="192"/>
      <c r="J48" s="193"/>
      <c r="K48" s="193"/>
      <c r="L48" s="193"/>
      <c r="M48" s="193"/>
      <c r="N48" s="193"/>
      <c r="O48" s="193"/>
      <c r="P48" s="193" t="s">
        <v>182</v>
      </c>
      <c r="Q48" s="194"/>
      <c r="R48" s="935">
        <f>IF('様式12－8'!X1="LPG",0,138.5316)</f>
        <v>138.5316</v>
      </c>
      <c r="S48" s="935"/>
      <c r="T48" s="193" t="s">
        <v>200</v>
      </c>
      <c r="U48" s="193"/>
      <c r="V48" s="193"/>
      <c r="W48" s="193"/>
      <c r="X48" s="900">
        <f>IF('様式12－8'!X1="LPG",0,AH26)</f>
        <v>1232.8</v>
      </c>
      <c r="Y48" s="901"/>
      <c r="Z48" s="193" t="s">
        <v>204</v>
      </c>
      <c r="AA48" s="169"/>
      <c r="AB48" s="195"/>
      <c r="AC48" s="169"/>
      <c r="AD48" s="195"/>
      <c r="AE48" s="195"/>
      <c r="AF48" s="195"/>
      <c r="AG48" s="193"/>
      <c r="AH48" s="921">
        <f>R48*X48</f>
        <v>170781.75647999998</v>
      </c>
      <c r="AI48" s="922"/>
      <c r="AJ48" s="922"/>
      <c r="AK48" s="923"/>
      <c r="AL48" s="938"/>
      <c r="AM48" s="937"/>
      <c r="AN48" s="941"/>
      <c r="AO48" s="942"/>
      <c r="AP48" s="880"/>
      <c r="AQ48" s="881"/>
      <c r="AR48" s="884"/>
      <c r="AS48" s="885"/>
      <c r="AT48" s="885"/>
      <c r="AU48" s="888"/>
      <c r="AV48" s="889"/>
      <c r="AW48" s="157"/>
      <c r="AX48" s="157"/>
    </row>
    <row r="49" spans="2:50">
      <c r="B49" s="938"/>
      <c r="C49" s="937"/>
      <c r="D49" s="952"/>
      <c r="E49" s="932" t="s">
        <v>173</v>
      </c>
      <c r="F49" s="933"/>
      <c r="G49" s="933"/>
      <c r="H49" s="934"/>
      <c r="I49" s="177"/>
      <c r="J49" s="178"/>
      <c r="K49" s="178"/>
      <c r="L49" s="178"/>
      <c r="M49" s="178"/>
      <c r="N49" s="178"/>
      <c r="O49" s="178"/>
      <c r="P49" s="178"/>
      <c r="Q49" s="179"/>
      <c r="R49" s="180"/>
      <c r="S49" s="180"/>
      <c r="T49" s="181"/>
      <c r="U49" s="178"/>
      <c r="V49" s="178"/>
      <c r="W49" s="182"/>
      <c r="X49" s="946">
        <f>SUM(X47:Y48)</f>
        <v>2087.904</v>
      </c>
      <c r="Y49" s="946"/>
      <c r="Z49" s="183" t="s">
        <v>202</v>
      </c>
      <c r="AA49" s="945"/>
      <c r="AB49" s="945"/>
      <c r="AC49" s="196"/>
      <c r="AD49" s="181"/>
      <c r="AE49" s="181"/>
      <c r="AF49" s="181"/>
      <c r="AG49" s="178"/>
      <c r="AH49" s="917">
        <f>SUM(AH45:AK48)</f>
        <v>295225.15979519999</v>
      </c>
      <c r="AI49" s="918"/>
      <c r="AJ49" s="918"/>
      <c r="AK49" s="919"/>
      <c r="AL49" s="939"/>
      <c r="AM49" s="940"/>
      <c r="AN49" s="943"/>
      <c r="AO49" s="944"/>
      <c r="AP49" s="882"/>
      <c r="AQ49" s="883"/>
      <c r="AR49" s="886"/>
      <c r="AS49" s="887"/>
      <c r="AT49" s="887"/>
      <c r="AU49" s="890"/>
      <c r="AV49" s="891"/>
      <c r="AW49" s="157"/>
      <c r="AX49" s="157"/>
    </row>
    <row r="50" spans="2:50">
      <c r="B50" s="938"/>
      <c r="C50" s="937"/>
      <c r="D50" s="952"/>
      <c r="E50" s="954" t="s">
        <v>183</v>
      </c>
      <c r="F50" s="955"/>
      <c r="G50" s="955"/>
      <c r="H50" s="956"/>
      <c r="I50" s="158" t="s">
        <v>152</v>
      </c>
      <c r="J50" s="159"/>
      <c r="K50" s="159"/>
      <c r="L50" s="159"/>
      <c r="M50" s="159"/>
      <c r="N50" s="159"/>
      <c r="O50" s="159"/>
      <c r="P50" s="159"/>
      <c r="Q50" s="160"/>
      <c r="R50" s="964">
        <v>0</v>
      </c>
      <c r="S50" s="964"/>
      <c r="T50" s="159" t="s">
        <v>178</v>
      </c>
      <c r="U50" s="159"/>
      <c r="V50" s="188"/>
      <c r="W50" s="188"/>
      <c r="X50" s="188"/>
      <c r="Y50" s="188"/>
      <c r="Z50" s="188"/>
      <c r="AA50" s="197"/>
      <c r="AB50" s="186">
        <v>12</v>
      </c>
      <c r="AC50" s="198" t="s">
        <v>179</v>
      </c>
      <c r="AD50" s="186"/>
      <c r="AE50" s="186"/>
      <c r="AF50" s="186"/>
      <c r="AG50" s="159"/>
      <c r="AH50" s="961">
        <f>R50*AB50</f>
        <v>0</v>
      </c>
      <c r="AI50" s="962"/>
      <c r="AJ50" s="962"/>
      <c r="AK50" s="963"/>
      <c r="AL50" s="938" t="s">
        <v>184</v>
      </c>
      <c r="AM50" s="937"/>
      <c r="AN50" s="941">
        <v>3</v>
      </c>
      <c r="AO50" s="942"/>
      <c r="AP50" s="880" t="s">
        <v>205</v>
      </c>
      <c r="AQ50" s="881"/>
      <c r="AR50" s="884">
        <f>AN50*X54/1000</f>
        <v>0</v>
      </c>
      <c r="AS50" s="885"/>
      <c r="AT50" s="885"/>
      <c r="AU50" s="888" t="s">
        <v>180</v>
      </c>
      <c r="AV50" s="889"/>
      <c r="AW50" s="157"/>
      <c r="AX50" s="157"/>
    </row>
    <row r="51" spans="2:50">
      <c r="B51" s="938"/>
      <c r="C51" s="937"/>
      <c r="D51" s="952"/>
      <c r="E51" s="957"/>
      <c r="F51" s="958"/>
      <c r="G51" s="958"/>
      <c r="H51" s="959"/>
      <c r="I51" s="189" t="s">
        <v>181</v>
      </c>
      <c r="J51" s="167"/>
      <c r="K51" s="167"/>
      <c r="L51" s="167"/>
      <c r="M51" s="167"/>
      <c r="N51" s="167"/>
      <c r="O51" s="167"/>
      <c r="P51" s="167"/>
      <c r="Q51" s="190"/>
      <c r="R51" s="947">
        <v>0</v>
      </c>
      <c r="S51" s="947"/>
      <c r="T51" s="167" t="s">
        <v>200</v>
      </c>
      <c r="U51" s="167"/>
      <c r="V51" s="167"/>
      <c r="W51" s="167"/>
      <c r="X51" s="893">
        <f>IF('様式12－8'!X1="LPG",MAX('様式12－8'!AA68:AB68),0)</f>
        <v>0</v>
      </c>
      <c r="Y51" s="894"/>
      <c r="Z51" s="167" t="s">
        <v>203</v>
      </c>
      <c r="AA51" s="169"/>
      <c r="AB51" s="169">
        <v>12</v>
      </c>
      <c r="AC51" s="191" t="s">
        <v>179</v>
      </c>
      <c r="AD51" s="169"/>
      <c r="AE51" s="169"/>
      <c r="AF51" s="169"/>
      <c r="AG51" s="167"/>
      <c r="AH51" s="895">
        <f>R51*X51*AB51</f>
        <v>0</v>
      </c>
      <c r="AI51" s="896"/>
      <c r="AJ51" s="896"/>
      <c r="AK51" s="897"/>
      <c r="AL51" s="938"/>
      <c r="AM51" s="937"/>
      <c r="AN51" s="941"/>
      <c r="AO51" s="942"/>
      <c r="AP51" s="880"/>
      <c r="AQ51" s="881"/>
      <c r="AR51" s="884"/>
      <c r="AS51" s="885"/>
      <c r="AT51" s="885"/>
      <c r="AU51" s="888"/>
      <c r="AV51" s="889"/>
      <c r="AW51" s="157"/>
      <c r="AX51" s="157"/>
    </row>
    <row r="52" spans="2:50">
      <c r="B52" s="938"/>
      <c r="C52" s="937"/>
      <c r="D52" s="952"/>
      <c r="E52" s="957"/>
      <c r="F52" s="958"/>
      <c r="G52" s="958"/>
      <c r="H52" s="959"/>
      <c r="I52" s="192" t="s">
        <v>159</v>
      </c>
      <c r="J52" s="193"/>
      <c r="K52" s="193"/>
      <c r="L52" s="193"/>
      <c r="M52" s="193"/>
      <c r="N52" s="193"/>
      <c r="O52" s="193"/>
      <c r="P52" s="193" t="s">
        <v>167</v>
      </c>
      <c r="Q52" s="194"/>
      <c r="R52" s="898">
        <v>464</v>
      </c>
      <c r="S52" s="899"/>
      <c r="T52" s="193" t="s">
        <v>200</v>
      </c>
      <c r="U52" s="193"/>
      <c r="V52" s="193"/>
      <c r="W52" s="193"/>
      <c r="X52" s="900">
        <f>IF('様式12－8'!X1="LPG",AH25,0)</f>
        <v>0</v>
      </c>
      <c r="Y52" s="901"/>
      <c r="Z52" s="193" t="s">
        <v>204</v>
      </c>
      <c r="AA52" s="195"/>
      <c r="AB52" s="195"/>
      <c r="AC52" s="169"/>
      <c r="AD52" s="195"/>
      <c r="AE52" s="195"/>
      <c r="AF52" s="195"/>
      <c r="AG52" s="193"/>
      <c r="AH52" s="921">
        <f>R52*X52</f>
        <v>0</v>
      </c>
      <c r="AI52" s="922"/>
      <c r="AJ52" s="922"/>
      <c r="AK52" s="923"/>
      <c r="AL52" s="938"/>
      <c r="AM52" s="937"/>
      <c r="AN52" s="941"/>
      <c r="AO52" s="942"/>
      <c r="AP52" s="880"/>
      <c r="AQ52" s="881"/>
      <c r="AR52" s="884"/>
      <c r="AS52" s="885"/>
      <c r="AT52" s="885"/>
      <c r="AU52" s="888"/>
      <c r="AV52" s="889"/>
      <c r="AW52" s="157"/>
      <c r="AX52" s="157"/>
    </row>
    <row r="53" spans="2:50">
      <c r="B53" s="938"/>
      <c r="C53" s="937"/>
      <c r="D53" s="952"/>
      <c r="E53" s="957"/>
      <c r="F53" s="958"/>
      <c r="G53" s="958"/>
      <c r="H53" s="959"/>
      <c r="I53" s="192"/>
      <c r="J53" s="193"/>
      <c r="K53" s="193"/>
      <c r="L53" s="193"/>
      <c r="M53" s="193"/>
      <c r="N53" s="193"/>
      <c r="O53" s="193"/>
      <c r="P53" s="193" t="s">
        <v>182</v>
      </c>
      <c r="Q53" s="194"/>
      <c r="R53" s="898">
        <v>464</v>
      </c>
      <c r="S53" s="899"/>
      <c r="T53" s="193" t="s">
        <v>200</v>
      </c>
      <c r="U53" s="193"/>
      <c r="V53" s="193"/>
      <c r="W53" s="193"/>
      <c r="X53" s="900">
        <f>IF('様式12－8'!X1="LPG",AH26,0)</f>
        <v>0</v>
      </c>
      <c r="Y53" s="901"/>
      <c r="Z53" s="193" t="s">
        <v>204</v>
      </c>
      <c r="AA53" s="195"/>
      <c r="AB53" s="195"/>
      <c r="AC53" s="169"/>
      <c r="AD53" s="195"/>
      <c r="AE53" s="195"/>
      <c r="AF53" s="195"/>
      <c r="AG53" s="193"/>
      <c r="AH53" s="921">
        <f>R53*X53</f>
        <v>0</v>
      </c>
      <c r="AI53" s="922"/>
      <c r="AJ53" s="922"/>
      <c r="AK53" s="923"/>
      <c r="AL53" s="938"/>
      <c r="AM53" s="937"/>
      <c r="AN53" s="941"/>
      <c r="AO53" s="942"/>
      <c r="AP53" s="880"/>
      <c r="AQ53" s="881"/>
      <c r="AR53" s="884"/>
      <c r="AS53" s="885"/>
      <c r="AT53" s="885"/>
      <c r="AU53" s="888"/>
      <c r="AV53" s="889"/>
      <c r="AW53" s="157"/>
      <c r="AX53" s="157"/>
    </row>
    <row r="54" spans="2:50">
      <c r="B54" s="939"/>
      <c r="C54" s="940"/>
      <c r="D54" s="953"/>
      <c r="E54" s="932" t="s">
        <v>173</v>
      </c>
      <c r="F54" s="933"/>
      <c r="G54" s="933"/>
      <c r="H54" s="934"/>
      <c r="I54" s="177"/>
      <c r="J54" s="178"/>
      <c r="K54" s="178"/>
      <c r="L54" s="178"/>
      <c r="M54" s="178"/>
      <c r="N54" s="178"/>
      <c r="O54" s="178"/>
      <c r="P54" s="178"/>
      <c r="Q54" s="179"/>
      <c r="R54" s="180"/>
      <c r="S54" s="180"/>
      <c r="T54" s="181"/>
      <c r="U54" s="178"/>
      <c r="V54" s="178"/>
      <c r="W54" s="182"/>
      <c r="X54" s="946">
        <f>SUM(X52:Y53)</f>
        <v>0</v>
      </c>
      <c r="Y54" s="946"/>
      <c r="Z54" s="178" t="s">
        <v>202</v>
      </c>
      <c r="AA54" s="181"/>
      <c r="AB54" s="181"/>
      <c r="AC54" s="196"/>
      <c r="AD54" s="181"/>
      <c r="AE54" s="181"/>
      <c r="AF54" s="181"/>
      <c r="AG54" s="178"/>
      <c r="AH54" s="917">
        <f>SUM(AH50:AK53)</f>
        <v>0</v>
      </c>
      <c r="AI54" s="918"/>
      <c r="AJ54" s="918"/>
      <c r="AK54" s="919"/>
      <c r="AL54" s="939"/>
      <c r="AM54" s="940"/>
      <c r="AN54" s="943"/>
      <c r="AO54" s="944"/>
      <c r="AP54" s="882"/>
      <c r="AQ54" s="883"/>
      <c r="AR54" s="886"/>
      <c r="AS54" s="887"/>
      <c r="AT54" s="887"/>
      <c r="AU54" s="890"/>
      <c r="AV54" s="891"/>
      <c r="AW54" s="157"/>
      <c r="AX54" s="157"/>
    </row>
    <row r="55" spans="2:50">
      <c r="B55" s="217" t="s">
        <v>185</v>
      </c>
      <c r="C55" s="213"/>
      <c r="D55" s="218"/>
      <c r="E55" s="199"/>
      <c r="F55" s="200"/>
      <c r="G55" s="200"/>
      <c r="H55" s="201"/>
      <c r="I55" s="192" t="s">
        <v>159</v>
      </c>
      <c r="J55" s="193"/>
      <c r="K55" s="193"/>
      <c r="L55" s="193"/>
      <c r="M55" s="193"/>
      <c r="N55" s="193"/>
      <c r="O55" s="193"/>
      <c r="P55" s="193"/>
      <c r="Q55" s="194"/>
      <c r="R55" s="920">
        <v>440</v>
      </c>
      <c r="S55" s="920"/>
      <c r="T55" s="193" t="s">
        <v>201</v>
      </c>
      <c r="U55" s="193"/>
      <c r="V55" s="193"/>
      <c r="W55" s="193"/>
      <c r="X55" s="900">
        <f>AH27</f>
        <v>0</v>
      </c>
      <c r="Y55" s="901"/>
      <c r="Z55" s="193" t="s">
        <v>204</v>
      </c>
      <c r="AA55" s="195"/>
      <c r="AB55" s="195"/>
      <c r="AC55" s="169"/>
      <c r="AD55" s="195"/>
      <c r="AE55" s="195"/>
      <c r="AF55" s="195"/>
      <c r="AG55" s="193"/>
      <c r="AH55" s="921">
        <f>R55*X55</f>
        <v>0</v>
      </c>
      <c r="AI55" s="922"/>
      <c r="AJ55" s="922"/>
      <c r="AK55" s="923"/>
      <c r="AL55" s="924" t="s">
        <v>186</v>
      </c>
      <c r="AM55" s="925"/>
      <c r="AN55" s="928">
        <v>0.36</v>
      </c>
      <c r="AO55" s="929"/>
      <c r="AP55" s="861" t="s">
        <v>205</v>
      </c>
      <c r="AQ55" s="862"/>
      <c r="AR55" s="902">
        <f>AN55*X56/1000</f>
        <v>0</v>
      </c>
      <c r="AS55" s="903"/>
      <c r="AT55" s="903"/>
      <c r="AU55" s="906" t="s">
        <v>180</v>
      </c>
      <c r="AV55" s="907"/>
      <c r="AW55" s="157"/>
      <c r="AX55" s="157"/>
    </row>
    <row r="56" spans="2:50" ht="15.75" thickBot="1">
      <c r="B56" s="220"/>
      <c r="C56" s="202"/>
      <c r="D56" s="221"/>
      <c r="E56" s="910" t="s">
        <v>173</v>
      </c>
      <c r="F56" s="911"/>
      <c r="G56" s="911"/>
      <c r="H56" s="912"/>
      <c r="I56" s="203"/>
      <c r="J56" s="204"/>
      <c r="K56" s="204"/>
      <c r="L56" s="204"/>
      <c r="M56" s="204"/>
      <c r="N56" s="204"/>
      <c r="O56" s="204"/>
      <c r="P56" s="204"/>
      <c r="Q56" s="205"/>
      <c r="R56" s="206"/>
      <c r="S56" s="206"/>
      <c r="T56" s="207"/>
      <c r="U56" s="204"/>
      <c r="V56" s="204"/>
      <c r="W56" s="229"/>
      <c r="X56" s="913">
        <f>SUM(X55)</f>
        <v>0</v>
      </c>
      <c r="Y56" s="913"/>
      <c r="Z56" s="204" t="s">
        <v>202</v>
      </c>
      <c r="AA56" s="204"/>
      <c r="AB56" s="204"/>
      <c r="AC56" s="208"/>
      <c r="AD56" s="204"/>
      <c r="AE56" s="204"/>
      <c r="AF56" s="204"/>
      <c r="AG56" s="204"/>
      <c r="AH56" s="914">
        <f>SUM(AH55:AK55)</f>
        <v>0</v>
      </c>
      <c r="AI56" s="915"/>
      <c r="AJ56" s="915"/>
      <c r="AK56" s="916"/>
      <c r="AL56" s="926"/>
      <c r="AM56" s="927"/>
      <c r="AN56" s="930"/>
      <c r="AO56" s="931"/>
      <c r="AP56" s="863"/>
      <c r="AQ56" s="864"/>
      <c r="AR56" s="904"/>
      <c r="AS56" s="905"/>
      <c r="AT56" s="905"/>
      <c r="AU56" s="908"/>
      <c r="AV56" s="909"/>
      <c r="AW56" s="157"/>
      <c r="AX56" s="157"/>
    </row>
    <row r="57" spans="2:50">
      <c r="B57" s="149" t="s">
        <v>194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</row>
    <row r="58" spans="2:50">
      <c r="B58" s="149" t="s">
        <v>702</v>
      </c>
      <c r="C58" s="20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</row>
    <row r="59" spans="2:50">
      <c r="B59" s="149" t="s">
        <v>717</v>
      </c>
      <c r="C59" s="20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</row>
    <row r="60" spans="2:50">
      <c r="B60" s="143" t="s">
        <v>195</v>
      </c>
      <c r="C60" s="209"/>
      <c r="D60" s="149"/>
      <c r="E60" s="149"/>
      <c r="F60" s="149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</row>
    <row r="61" spans="2:50">
      <c r="B61" s="43" t="s">
        <v>711</v>
      </c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</row>
    <row r="62" spans="2:50">
      <c r="B62" s="501" t="s">
        <v>266</v>
      </c>
    </row>
  </sheetData>
  <protectedRanges>
    <protectedRange sqref="B61" name="範囲4"/>
    <protectedRange sqref="M1:S1" name="範囲2"/>
    <protectedRange sqref="R50:S51" name="範囲1"/>
    <protectedRange sqref="H3 M3" name="範囲3"/>
  </protectedRanges>
  <mergeCells count="450">
    <mergeCell ref="K1:L1"/>
    <mergeCell ref="M1:S1"/>
    <mergeCell ref="F3:G3"/>
    <mergeCell ref="H3:J3"/>
    <mergeCell ref="K3:L3"/>
    <mergeCell ref="M3:O3"/>
    <mergeCell ref="B8:G11"/>
    <mergeCell ref="H10:I10"/>
    <mergeCell ref="J10:K10"/>
    <mergeCell ref="L10:M10"/>
    <mergeCell ref="N10:O10"/>
    <mergeCell ref="P10:Q10"/>
    <mergeCell ref="B6:I7"/>
    <mergeCell ref="R8:S8"/>
    <mergeCell ref="J8:K8"/>
    <mergeCell ref="J7:K7"/>
    <mergeCell ref="L7:M7"/>
    <mergeCell ref="H11:I11"/>
    <mergeCell ref="J11:K11"/>
    <mergeCell ref="L11:M11"/>
    <mergeCell ref="N11:O11"/>
    <mergeCell ref="L8:M8"/>
    <mergeCell ref="N8:O8"/>
    <mergeCell ref="J6:Q6"/>
    <mergeCell ref="AB32:AC32"/>
    <mergeCell ref="AB33:AC33"/>
    <mergeCell ref="AB34:AC34"/>
    <mergeCell ref="AB35:AC35"/>
    <mergeCell ref="E31:H36"/>
    <mergeCell ref="AH36:AK36"/>
    <mergeCell ref="E37:H37"/>
    <mergeCell ref="AH37:AK37"/>
    <mergeCell ref="E38:H43"/>
    <mergeCell ref="I39:K42"/>
    <mergeCell ref="L39:O40"/>
    <mergeCell ref="L42:O42"/>
    <mergeCell ref="P42:Q42"/>
    <mergeCell ref="AB42:AC42"/>
    <mergeCell ref="AB41:AC41"/>
    <mergeCell ref="AB37:AC37"/>
    <mergeCell ref="AH8:AI8"/>
    <mergeCell ref="V8:W8"/>
    <mergeCell ref="X8:Y8"/>
    <mergeCell ref="Z8:AA8"/>
    <mergeCell ref="AB8:AC8"/>
    <mergeCell ref="AD8:AE8"/>
    <mergeCell ref="AF8:AG8"/>
    <mergeCell ref="T8:U8"/>
    <mergeCell ref="AL6:AV7"/>
    <mergeCell ref="R6:U6"/>
    <mergeCell ref="V6:AC6"/>
    <mergeCell ref="AD6:AG6"/>
    <mergeCell ref="AH6:AK7"/>
    <mergeCell ref="AB7:AC7"/>
    <mergeCell ref="AD7:AE7"/>
    <mergeCell ref="AF7:AG7"/>
    <mergeCell ref="T7:U7"/>
    <mergeCell ref="V7:W7"/>
    <mergeCell ref="X7:Y7"/>
    <mergeCell ref="Z7:AA7"/>
    <mergeCell ref="N7:O7"/>
    <mergeCell ref="P7:Q7"/>
    <mergeCell ref="R7:S7"/>
    <mergeCell ref="AL12:AV12"/>
    <mergeCell ref="Z12:AA12"/>
    <mergeCell ref="AB12:AC12"/>
    <mergeCell ref="AH10:AI10"/>
    <mergeCell ref="AJ8:AK11"/>
    <mergeCell ref="Z10:AA10"/>
    <mergeCell ref="AB10:AC10"/>
    <mergeCell ref="AD11:AE11"/>
    <mergeCell ref="AF11:AG11"/>
    <mergeCell ref="AH11:AI11"/>
    <mergeCell ref="AD10:AE10"/>
    <mergeCell ref="AF10:AG10"/>
    <mergeCell ref="AL9:AV9"/>
    <mergeCell ref="AL10:AV10"/>
    <mergeCell ref="AB11:AC11"/>
    <mergeCell ref="AL11:AV11"/>
    <mergeCell ref="AD12:AE12"/>
    <mergeCell ref="AF12:AG12"/>
    <mergeCell ref="AH12:AI12"/>
    <mergeCell ref="AJ12:AK12"/>
    <mergeCell ref="V9:AC9"/>
    <mergeCell ref="X11:Y11"/>
    <mergeCell ref="Z11:AA11"/>
    <mergeCell ref="AD9:AE9"/>
    <mergeCell ref="AL13:AV13"/>
    <mergeCell ref="Z13:AA13"/>
    <mergeCell ref="AB13:AC13"/>
    <mergeCell ref="AD14:AE14"/>
    <mergeCell ref="AF14:AG14"/>
    <mergeCell ref="AH14:AI14"/>
    <mergeCell ref="AL14:AV14"/>
    <mergeCell ref="Z14:AA14"/>
    <mergeCell ref="AB14:AC14"/>
    <mergeCell ref="AD13:AE13"/>
    <mergeCell ref="AF13:AG13"/>
    <mergeCell ref="AH13:AI13"/>
    <mergeCell ref="AJ13:AK14"/>
    <mergeCell ref="X14:Y14"/>
    <mergeCell ref="AF9:AG9"/>
    <mergeCell ref="AH9:AI9"/>
    <mergeCell ref="X10:Y10"/>
    <mergeCell ref="J12:K12"/>
    <mergeCell ref="L12:M12"/>
    <mergeCell ref="N12:O12"/>
    <mergeCell ref="P12:Q12"/>
    <mergeCell ref="R12:S12"/>
    <mergeCell ref="T12:U12"/>
    <mergeCell ref="V12:W12"/>
    <mergeCell ref="X12:Y12"/>
    <mergeCell ref="R14:S14"/>
    <mergeCell ref="T14:U14"/>
    <mergeCell ref="V14:W14"/>
    <mergeCell ref="X13:Y13"/>
    <mergeCell ref="B13:G14"/>
    <mergeCell ref="H14:I14"/>
    <mergeCell ref="J14:K14"/>
    <mergeCell ref="L14:M14"/>
    <mergeCell ref="N14:O14"/>
    <mergeCell ref="P14:Q14"/>
    <mergeCell ref="R13:S13"/>
    <mergeCell ref="T13:U13"/>
    <mergeCell ref="V13:W13"/>
    <mergeCell ref="J13:K13"/>
    <mergeCell ref="L13:M13"/>
    <mergeCell ref="N13:O13"/>
    <mergeCell ref="P13:Q13"/>
    <mergeCell ref="H13:I13"/>
    <mergeCell ref="AD15:AE15"/>
    <mergeCell ref="AF15:AG15"/>
    <mergeCell ref="AH15:AI15"/>
    <mergeCell ref="AJ15:AK16"/>
    <mergeCell ref="AL15:AV15"/>
    <mergeCell ref="H16:I16"/>
    <mergeCell ref="J16:K16"/>
    <mergeCell ref="L16:M16"/>
    <mergeCell ref="N16:O16"/>
    <mergeCell ref="P16:Q16"/>
    <mergeCell ref="R15:S15"/>
    <mergeCell ref="T15:U15"/>
    <mergeCell ref="V15:W15"/>
    <mergeCell ref="X15:Y15"/>
    <mergeCell ref="Z15:AA15"/>
    <mergeCell ref="AB15:AC15"/>
    <mergeCell ref="AD16:AE16"/>
    <mergeCell ref="AF16:AG16"/>
    <mergeCell ref="AH16:AI16"/>
    <mergeCell ref="AL16:AV16"/>
    <mergeCell ref="X16:Y16"/>
    <mergeCell ref="Z16:AA16"/>
    <mergeCell ref="AB16:AC16"/>
    <mergeCell ref="H15:I15"/>
    <mergeCell ref="B17:G18"/>
    <mergeCell ref="H17:I17"/>
    <mergeCell ref="J17:K17"/>
    <mergeCell ref="L17:M17"/>
    <mergeCell ref="N17:O17"/>
    <mergeCell ref="P17:Q17"/>
    <mergeCell ref="R16:S16"/>
    <mergeCell ref="T16:U16"/>
    <mergeCell ref="V16:W16"/>
    <mergeCell ref="R18:S18"/>
    <mergeCell ref="T18:U18"/>
    <mergeCell ref="V18:W18"/>
    <mergeCell ref="B15:G16"/>
    <mergeCell ref="J15:K15"/>
    <mergeCell ref="L15:M15"/>
    <mergeCell ref="N15:O15"/>
    <mergeCell ref="P15:Q15"/>
    <mergeCell ref="AD17:AE17"/>
    <mergeCell ref="AF17:AG17"/>
    <mergeCell ref="AH17:AI17"/>
    <mergeCell ref="AJ17:AK18"/>
    <mergeCell ref="AL17:AV17"/>
    <mergeCell ref="H18:I18"/>
    <mergeCell ref="J18:K18"/>
    <mergeCell ref="L18:M18"/>
    <mergeCell ref="N18:O18"/>
    <mergeCell ref="P18:Q18"/>
    <mergeCell ref="R17:S17"/>
    <mergeCell ref="T17:U17"/>
    <mergeCell ref="V17:W17"/>
    <mergeCell ref="X17:Y17"/>
    <mergeCell ref="Z17:AA17"/>
    <mergeCell ref="AB17:AC17"/>
    <mergeCell ref="AD18:AE18"/>
    <mergeCell ref="AF18:AG18"/>
    <mergeCell ref="AH18:AI18"/>
    <mergeCell ref="AL18:AV18"/>
    <mergeCell ref="X18:Y18"/>
    <mergeCell ref="Z18:AA18"/>
    <mergeCell ref="AB18:AC18"/>
    <mergeCell ref="AD19:AE19"/>
    <mergeCell ref="AF19:AG19"/>
    <mergeCell ref="AH19:AI19"/>
    <mergeCell ref="AJ19:AK20"/>
    <mergeCell ref="AL19:AV19"/>
    <mergeCell ref="H20:I20"/>
    <mergeCell ref="J20:K20"/>
    <mergeCell ref="L20:M20"/>
    <mergeCell ref="N20:O20"/>
    <mergeCell ref="P20:Q20"/>
    <mergeCell ref="R19:S19"/>
    <mergeCell ref="T19:U19"/>
    <mergeCell ref="V19:W19"/>
    <mergeCell ref="X19:Y19"/>
    <mergeCell ref="Z19:AA19"/>
    <mergeCell ref="AB19:AC19"/>
    <mergeCell ref="AD20:AE20"/>
    <mergeCell ref="AF20:AG20"/>
    <mergeCell ref="AH20:AI20"/>
    <mergeCell ref="AL20:AV20"/>
    <mergeCell ref="X20:Y20"/>
    <mergeCell ref="Z20:AA20"/>
    <mergeCell ref="AB20:AC20"/>
    <mergeCell ref="H19:I19"/>
    <mergeCell ref="B21:G22"/>
    <mergeCell ref="H21:I21"/>
    <mergeCell ref="J21:K21"/>
    <mergeCell ref="L21:M21"/>
    <mergeCell ref="N21:O21"/>
    <mergeCell ref="P21:Q21"/>
    <mergeCell ref="R20:S20"/>
    <mergeCell ref="T20:U20"/>
    <mergeCell ref="V20:W20"/>
    <mergeCell ref="B19:G20"/>
    <mergeCell ref="J19:K19"/>
    <mergeCell ref="L19:M19"/>
    <mergeCell ref="N19:O19"/>
    <mergeCell ref="P19:Q19"/>
    <mergeCell ref="R22:S22"/>
    <mergeCell ref="T22:U22"/>
    <mergeCell ref="V22:W22"/>
    <mergeCell ref="AD21:AE21"/>
    <mergeCell ref="AF21:AG21"/>
    <mergeCell ref="AH21:AI21"/>
    <mergeCell ref="AJ21:AK22"/>
    <mergeCell ref="AL21:AV21"/>
    <mergeCell ref="H22:I22"/>
    <mergeCell ref="J22:K22"/>
    <mergeCell ref="L22:M22"/>
    <mergeCell ref="N22:O22"/>
    <mergeCell ref="P22:Q22"/>
    <mergeCell ref="R21:S21"/>
    <mergeCell ref="T21:U21"/>
    <mergeCell ref="V21:W21"/>
    <mergeCell ref="X21:Y21"/>
    <mergeCell ref="Z21:AA21"/>
    <mergeCell ref="AB21:AC21"/>
    <mergeCell ref="AD22:AE22"/>
    <mergeCell ref="AF22:AG22"/>
    <mergeCell ref="AH22:AI22"/>
    <mergeCell ref="AL22:AV22"/>
    <mergeCell ref="X22:Y22"/>
    <mergeCell ref="Z22:AA22"/>
    <mergeCell ref="AB22:AC22"/>
    <mergeCell ref="AD23:AE23"/>
    <mergeCell ref="AF23:AG23"/>
    <mergeCell ref="AH23:AI23"/>
    <mergeCell ref="AJ23:AK24"/>
    <mergeCell ref="AL23:AV23"/>
    <mergeCell ref="H24:I24"/>
    <mergeCell ref="J24:K24"/>
    <mergeCell ref="L24:M24"/>
    <mergeCell ref="N24:O24"/>
    <mergeCell ref="P24:Q24"/>
    <mergeCell ref="R23:S23"/>
    <mergeCell ref="T23:U23"/>
    <mergeCell ref="V23:W23"/>
    <mergeCell ref="X23:Y23"/>
    <mergeCell ref="Z23:AA23"/>
    <mergeCell ref="AB23:AC23"/>
    <mergeCell ref="AD24:AE24"/>
    <mergeCell ref="AF24:AG24"/>
    <mergeCell ref="AH24:AI24"/>
    <mergeCell ref="AL24:AV24"/>
    <mergeCell ref="X24:Y24"/>
    <mergeCell ref="Z24:AA24"/>
    <mergeCell ref="AB24:AC24"/>
    <mergeCell ref="H23:I23"/>
    <mergeCell ref="B25:G26"/>
    <mergeCell ref="H25:I25"/>
    <mergeCell ref="J25:K25"/>
    <mergeCell ref="L25:M25"/>
    <mergeCell ref="N25:O25"/>
    <mergeCell ref="P25:Q25"/>
    <mergeCell ref="R24:S24"/>
    <mergeCell ref="T24:U24"/>
    <mergeCell ref="V24:W24"/>
    <mergeCell ref="B23:G24"/>
    <mergeCell ref="J23:K23"/>
    <mergeCell ref="L23:M23"/>
    <mergeCell ref="N23:O23"/>
    <mergeCell ref="P23:Q23"/>
    <mergeCell ref="T26:U26"/>
    <mergeCell ref="V26:W26"/>
    <mergeCell ref="AF25:AG25"/>
    <mergeCell ref="AH25:AK25"/>
    <mergeCell ref="AL25:AV25"/>
    <mergeCell ref="H26:I26"/>
    <mergeCell ref="J26:K26"/>
    <mergeCell ref="L26:M26"/>
    <mergeCell ref="N26:O26"/>
    <mergeCell ref="P26:Q26"/>
    <mergeCell ref="R26:S26"/>
    <mergeCell ref="R25:S25"/>
    <mergeCell ref="T25:U25"/>
    <mergeCell ref="V25:W25"/>
    <mergeCell ref="X25:Y25"/>
    <mergeCell ref="Z25:AA25"/>
    <mergeCell ref="AB25:AC25"/>
    <mergeCell ref="AF26:AG26"/>
    <mergeCell ref="AH26:AK26"/>
    <mergeCell ref="AL26:AV26"/>
    <mergeCell ref="X26:Y26"/>
    <mergeCell ref="Z26:AA26"/>
    <mergeCell ref="AB26:AC26"/>
    <mergeCell ref="AD26:AE26"/>
    <mergeCell ref="AD25:AE25"/>
    <mergeCell ref="AH27:AK27"/>
    <mergeCell ref="AL27:AV27"/>
    <mergeCell ref="B30:D30"/>
    <mergeCell ref="E30:H30"/>
    <mergeCell ref="I30:Q30"/>
    <mergeCell ref="R30:AG30"/>
    <mergeCell ref="AH30:AK30"/>
    <mergeCell ref="AL30:AM30"/>
    <mergeCell ref="AN30:AQ30"/>
    <mergeCell ref="AR30:AV30"/>
    <mergeCell ref="V27:W27"/>
    <mergeCell ref="X27:Y27"/>
    <mergeCell ref="Z27:AA27"/>
    <mergeCell ref="AB27:AC27"/>
    <mergeCell ref="AD27:AE27"/>
    <mergeCell ref="AF27:AG27"/>
    <mergeCell ref="B27:I27"/>
    <mergeCell ref="J27:K27"/>
    <mergeCell ref="L27:M27"/>
    <mergeCell ref="N27:O27"/>
    <mergeCell ref="P27:Q27"/>
    <mergeCell ref="R27:S27"/>
    <mergeCell ref="T27:U27"/>
    <mergeCell ref="AN31:AO44"/>
    <mergeCell ref="AP31:AQ44"/>
    <mergeCell ref="AR31:AT44"/>
    <mergeCell ref="AU31:AV44"/>
    <mergeCell ref="I32:K35"/>
    <mergeCell ref="L32:O33"/>
    <mergeCell ref="P32:Q32"/>
    <mergeCell ref="AH32:AK32"/>
    <mergeCell ref="L35:O35"/>
    <mergeCell ref="P35:Q35"/>
    <mergeCell ref="AH35:AK35"/>
    <mergeCell ref="R31:S31"/>
    <mergeCell ref="W31:X31"/>
    <mergeCell ref="AH31:AK31"/>
    <mergeCell ref="AL31:AM44"/>
    <mergeCell ref="P33:Q33"/>
    <mergeCell ref="AH43:AK43"/>
    <mergeCell ref="AH42:AK42"/>
    <mergeCell ref="R38:S38"/>
    <mergeCell ref="W38:X38"/>
    <mergeCell ref="AH38:AK38"/>
    <mergeCell ref="P39:Q39"/>
    <mergeCell ref="AB39:AC39"/>
    <mergeCell ref="AH39:AK39"/>
    <mergeCell ref="E44:H44"/>
    <mergeCell ref="AH44:AK44"/>
    <mergeCell ref="L34:O34"/>
    <mergeCell ref="P34:Q34"/>
    <mergeCell ref="AH34:AK34"/>
    <mergeCell ref="B45:D54"/>
    <mergeCell ref="E45:H48"/>
    <mergeCell ref="R45:S45"/>
    <mergeCell ref="AH45:AK45"/>
    <mergeCell ref="B31:D44"/>
    <mergeCell ref="E49:H49"/>
    <mergeCell ref="X49:Y49"/>
    <mergeCell ref="E50:H53"/>
    <mergeCell ref="R50:S50"/>
    <mergeCell ref="AH50:AK50"/>
    <mergeCell ref="AH49:AK49"/>
    <mergeCell ref="AH33:AK33"/>
    <mergeCell ref="P40:Q40"/>
    <mergeCell ref="AB40:AC40"/>
    <mergeCell ref="AH40:AK40"/>
    <mergeCell ref="L41:O41"/>
    <mergeCell ref="P41:Q41"/>
    <mergeCell ref="AB44:AC44"/>
    <mergeCell ref="AH41:AK41"/>
    <mergeCell ref="AH47:AK47"/>
    <mergeCell ref="R48:S48"/>
    <mergeCell ref="AL45:AM49"/>
    <mergeCell ref="AN45:AO49"/>
    <mergeCell ref="X48:Y48"/>
    <mergeCell ref="AH48:AK48"/>
    <mergeCell ref="AA49:AB49"/>
    <mergeCell ref="AL50:AM54"/>
    <mergeCell ref="AN50:AO54"/>
    <mergeCell ref="X53:Y53"/>
    <mergeCell ref="AH53:AK53"/>
    <mergeCell ref="X54:Y54"/>
    <mergeCell ref="R51:S51"/>
    <mergeCell ref="X51:Y51"/>
    <mergeCell ref="AH51:AK51"/>
    <mergeCell ref="R52:S52"/>
    <mergeCell ref="X52:Y52"/>
    <mergeCell ref="AH52:AK52"/>
    <mergeCell ref="R53:S53"/>
    <mergeCell ref="AR55:AT56"/>
    <mergeCell ref="AU55:AV56"/>
    <mergeCell ref="E56:H56"/>
    <mergeCell ref="X56:Y56"/>
    <mergeCell ref="AH56:AK56"/>
    <mergeCell ref="AH54:AK54"/>
    <mergeCell ref="R55:S55"/>
    <mergeCell ref="X55:Y55"/>
    <mergeCell ref="AH55:AK55"/>
    <mergeCell ref="AL55:AM56"/>
    <mergeCell ref="AN55:AO56"/>
    <mergeCell ref="AP50:AQ54"/>
    <mergeCell ref="AR50:AT54"/>
    <mergeCell ref="E54:H54"/>
    <mergeCell ref="AU50:AV54"/>
    <mergeCell ref="P11:Q11"/>
    <mergeCell ref="R10:S10"/>
    <mergeCell ref="T10:U10"/>
    <mergeCell ref="V10:W10"/>
    <mergeCell ref="J9:Q9"/>
    <mergeCell ref="H8:I8"/>
    <mergeCell ref="H9:I9"/>
    <mergeCell ref="P8:Q8"/>
    <mergeCell ref="AP55:AQ56"/>
    <mergeCell ref="B12:I12"/>
    <mergeCell ref="AL8:AV8"/>
    <mergeCell ref="R9:S9"/>
    <mergeCell ref="T9:U9"/>
    <mergeCell ref="R11:S11"/>
    <mergeCell ref="T11:U11"/>
    <mergeCell ref="V11:W11"/>
    <mergeCell ref="AP45:AQ49"/>
    <mergeCell ref="AR45:AT49"/>
    <mergeCell ref="AU45:AV49"/>
    <mergeCell ref="R46:S46"/>
    <mergeCell ref="X46:Y46"/>
    <mergeCell ref="AH46:AK46"/>
    <mergeCell ref="R47:S47"/>
    <mergeCell ref="X47:Y47"/>
  </mergeCells>
  <phoneticPr fontId="3"/>
  <pageMargins left="0.70866141732283472" right="0.70866141732283472" top="0.74803149606299213" bottom="0.74803149606299213" header="0.31496062992125984" footer="0.31496062992125984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6"/>
  <sheetViews>
    <sheetView view="pageBreakPreview" zoomScale="60" zoomScaleNormal="100" workbookViewId="0"/>
  </sheetViews>
  <sheetFormatPr defaultRowHeight="14.25"/>
  <cols>
    <col min="1" max="1" width="3.625" style="471" customWidth="1"/>
    <col min="2" max="2" width="3.5" style="471" customWidth="1"/>
    <col min="3" max="3" width="3.625" style="471" customWidth="1"/>
    <col min="4" max="4" width="4.125" style="471" customWidth="1"/>
    <col min="5" max="6" width="3.625" style="471" customWidth="1"/>
    <col min="7" max="28" width="3.125" style="471" customWidth="1"/>
    <col min="29" max="33" width="3.625" style="471" customWidth="1"/>
    <col min="34" max="256" width="9" style="471"/>
    <col min="257" max="257" width="3.625" style="471" customWidth="1"/>
    <col min="258" max="258" width="3.5" style="471" customWidth="1"/>
    <col min="259" max="259" width="3.625" style="471" customWidth="1"/>
    <col min="260" max="260" width="4.125" style="471" customWidth="1"/>
    <col min="261" max="262" width="3.625" style="471" customWidth="1"/>
    <col min="263" max="284" width="3.125" style="471" customWidth="1"/>
    <col min="285" max="289" width="3.625" style="471" customWidth="1"/>
    <col min="290" max="512" width="9" style="471"/>
    <col min="513" max="513" width="3.625" style="471" customWidth="1"/>
    <col min="514" max="514" width="3.5" style="471" customWidth="1"/>
    <col min="515" max="515" width="3.625" style="471" customWidth="1"/>
    <col min="516" max="516" width="4.125" style="471" customWidth="1"/>
    <col min="517" max="518" width="3.625" style="471" customWidth="1"/>
    <col min="519" max="540" width="3.125" style="471" customWidth="1"/>
    <col min="541" max="545" width="3.625" style="471" customWidth="1"/>
    <col min="546" max="768" width="9" style="471"/>
    <col min="769" max="769" width="3.625" style="471" customWidth="1"/>
    <col min="770" max="770" width="3.5" style="471" customWidth="1"/>
    <col min="771" max="771" width="3.625" style="471" customWidth="1"/>
    <col min="772" max="772" width="4.125" style="471" customWidth="1"/>
    <col min="773" max="774" width="3.625" style="471" customWidth="1"/>
    <col min="775" max="796" width="3.125" style="471" customWidth="1"/>
    <col min="797" max="801" width="3.625" style="471" customWidth="1"/>
    <col min="802" max="1024" width="9" style="471"/>
    <col min="1025" max="1025" width="3.625" style="471" customWidth="1"/>
    <col min="1026" max="1026" width="3.5" style="471" customWidth="1"/>
    <col min="1027" max="1027" width="3.625" style="471" customWidth="1"/>
    <col min="1028" max="1028" width="4.125" style="471" customWidth="1"/>
    <col min="1029" max="1030" width="3.625" style="471" customWidth="1"/>
    <col min="1031" max="1052" width="3.125" style="471" customWidth="1"/>
    <col min="1053" max="1057" width="3.625" style="471" customWidth="1"/>
    <col min="1058" max="1280" width="9" style="471"/>
    <col min="1281" max="1281" width="3.625" style="471" customWidth="1"/>
    <col min="1282" max="1282" width="3.5" style="471" customWidth="1"/>
    <col min="1283" max="1283" width="3.625" style="471" customWidth="1"/>
    <col min="1284" max="1284" width="4.125" style="471" customWidth="1"/>
    <col min="1285" max="1286" width="3.625" style="471" customWidth="1"/>
    <col min="1287" max="1308" width="3.125" style="471" customWidth="1"/>
    <col min="1309" max="1313" width="3.625" style="471" customWidth="1"/>
    <col min="1314" max="1536" width="9" style="471"/>
    <col min="1537" max="1537" width="3.625" style="471" customWidth="1"/>
    <col min="1538" max="1538" width="3.5" style="471" customWidth="1"/>
    <col min="1539" max="1539" width="3.625" style="471" customWidth="1"/>
    <col min="1540" max="1540" width="4.125" style="471" customWidth="1"/>
    <col min="1541" max="1542" width="3.625" style="471" customWidth="1"/>
    <col min="1543" max="1564" width="3.125" style="471" customWidth="1"/>
    <col min="1565" max="1569" width="3.625" style="471" customWidth="1"/>
    <col min="1570" max="1792" width="9" style="471"/>
    <col min="1793" max="1793" width="3.625" style="471" customWidth="1"/>
    <col min="1794" max="1794" width="3.5" style="471" customWidth="1"/>
    <col min="1795" max="1795" width="3.625" style="471" customWidth="1"/>
    <col min="1796" max="1796" width="4.125" style="471" customWidth="1"/>
    <col min="1797" max="1798" width="3.625" style="471" customWidth="1"/>
    <col min="1799" max="1820" width="3.125" style="471" customWidth="1"/>
    <col min="1821" max="1825" width="3.625" style="471" customWidth="1"/>
    <col min="1826" max="2048" width="9" style="471"/>
    <col min="2049" max="2049" width="3.625" style="471" customWidth="1"/>
    <col min="2050" max="2050" width="3.5" style="471" customWidth="1"/>
    <col min="2051" max="2051" width="3.625" style="471" customWidth="1"/>
    <col min="2052" max="2052" width="4.125" style="471" customWidth="1"/>
    <col min="2053" max="2054" width="3.625" style="471" customWidth="1"/>
    <col min="2055" max="2076" width="3.125" style="471" customWidth="1"/>
    <col min="2077" max="2081" width="3.625" style="471" customWidth="1"/>
    <col min="2082" max="2304" width="9" style="471"/>
    <col min="2305" max="2305" width="3.625" style="471" customWidth="1"/>
    <col min="2306" max="2306" width="3.5" style="471" customWidth="1"/>
    <col min="2307" max="2307" width="3.625" style="471" customWidth="1"/>
    <col min="2308" max="2308" width="4.125" style="471" customWidth="1"/>
    <col min="2309" max="2310" width="3.625" style="471" customWidth="1"/>
    <col min="2311" max="2332" width="3.125" style="471" customWidth="1"/>
    <col min="2333" max="2337" width="3.625" style="471" customWidth="1"/>
    <col min="2338" max="2560" width="9" style="471"/>
    <col min="2561" max="2561" width="3.625" style="471" customWidth="1"/>
    <col min="2562" max="2562" width="3.5" style="471" customWidth="1"/>
    <col min="2563" max="2563" width="3.625" style="471" customWidth="1"/>
    <col min="2564" max="2564" width="4.125" style="471" customWidth="1"/>
    <col min="2565" max="2566" width="3.625" style="471" customWidth="1"/>
    <col min="2567" max="2588" width="3.125" style="471" customWidth="1"/>
    <col min="2589" max="2593" width="3.625" style="471" customWidth="1"/>
    <col min="2594" max="2816" width="9" style="471"/>
    <col min="2817" max="2817" width="3.625" style="471" customWidth="1"/>
    <col min="2818" max="2818" width="3.5" style="471" customWidth="1"/>
    <col min="2819" max="2819" width="3.625" style="471" customWidth="1"/>
    <col min="2820" max="2820" width="4.125" style="471" customWidth="1"/>
    <col min="2821" max="2822" width="3.625" style="471" customWidth="1"/>
    <col min="2823" max="2844" width="3.125" style="471" customWidth="1"/>
    <col min="2845" max="2849" width="3.625" style="471" customWidth="1"/>
    <col min="2850" max="3072" width="9" style="471"/>
    <col min="3073" max="3073" width="3.625" style="471" customWidth="1"/>
    <col min="3074" max="3074" width="3.5" style="471" customWidth="1"/>
    <col min="3075" max="3075" width="3.625" style="471" customWidth="1"/>
    <col min="3076" max="3076" width="4.125" style="471" customWidth="1"/>
    <col min="3077" max="3078" width="3.625" style="471" customWidth="1"/>
    <col min="3079" max="3100" width="3.125" style="471" customWidth="1"/>
    <col min="3101" max="3105" width="3.625" style="471" customWidth="1"/>
    <col min="3106" max="3328" width="9" style="471"/>
    <col min="3329" max="3329" width="3.625" style="471" customWidth="1"/>
    <col min="3330" max="3330" width="3.5" style="471" customWidth="1"/>
    <col min="3331" max="3331" width="3.625" style="471" customWidth="1"/>
    <col min="3332" max="3332" width="4.125" style="471" customWidth="1"/>
    <col min="3333" max="3334" width="3.625" style="471" customWidth="1"/>
    <col min="3335" max="3356" width="3.125" style="471" customWidth="1"/>
    <col min="3357" max="3361" width="3.625" style="471" customWidth="1"/>
    <col min="3362" max="3584" width="9" style="471"/>
    <col min="3585" max="3585" width="3.625" style="471" customWidth="1"/>
    <col min="3586" max="3586" width="3.5" style="471" customWidth="1"/>
    <col min="3587" max="3587" width="3.625" style="471" customWidth="1"/>
    <col min="3588" max="3588" width="4.125" style="471" customWidth="1"/>
    <col min="3589" max="3590" width="3.625" style="471" customWidth="1"/>
    <col min="3591" max="3612" width="3.125" style="471" customWidth="1"/>
    <col min="3613" max="3617" width="3.625" style="471" customWidth="1"/>
    <col min="3618" max="3840" width="9" style="471"/>
    <col min="3841" max="3841" width="3.625" style="471" customWidth="1"/>
    <col min="3842" max="3842" width="3.5" style="471" customWidth="1"/>
    <col min="3843" max="3843" width="3.625" style="471" customWidth="1"/>
    <col min="3844" max="3844" width="4.125" style="471" customWidth="1"/>
    <col min="3845" max="3846" width="3.625" style="471" customWidth="1"/>
    <col min="3847" max="3868" width="3.125" style="471" customWidth="1"/>
    <col min="3869" max="3873" width="3.625" style="471" customWidth="1"/>
    <col min="3874" max="4096" width="9" style="471"/>
    <col min="4097" max="4097" width="3.625" style="471" customWidth="1"/>
    <col min="4098" max="4098" width="3.5" style="471" customWidth="1"/>
    <col min="4099" max="4099" width="3.625" style="471" customWidth="1"/>
    <col min="4100" max="4100" width="4.125" style="471" customWidth="1"/>
    <col min="4101" max="4102" width="3.625" style="471" customWidth="1"/>
    <col min="4103" max="4124" width="3.125" style="471" customWidth="1"/>
    <col min="4125" max="4129" width="3.625" style="471" customWidth="1"/>
    <col min="4130" max="4352" width="9" style="471"/>
    <col min="4353" max="4353" width="3.625" style="471" customWidth="1"/>
    <col min="4354" max="4354" width="3.5" style="471" customWidth="1"/>
    <col min="4355" max="4355" width="3.625" style="471" customWidth="1"/>
    <col min="4356" max="4356" width="4.125" style="471" customWidth="1"/>
    <col min="4357" max="4358" width="3.625" style="471" customWidth="1"/>
    <col min="4359" max="4380" width="3.125" style="471" customWidth="1"/>
    <col min="4381" max="4385" width="3.625" style="471" customWidth="1"/>
    <col min="4386" max="4608" width="9" style="471"/>
    <col min="4609" max="4609" width="3.625" style="471" customWidth="1"/>
    <col min="4610" max="4610" width="3.5" style="471" customWidth="1"/>
    <col min="4611" max="4611" width="3.625" style="471" customWidth="1"/>
    <col min="4612" max="4612" width="4.125" style="471" customWidth="1"/>
    <col min="4613" max="4614" width="3.625" style="471" customWidth="1"/>
    <col min="4615" max="4636" width="3.125" style="471" customWidth="1"/>
    <col min="4637" max="4641" width="3.625" style="471" customWidth="1"/>
    <col min="4642" max="4864" width="9" style="471"/>
    <col min="4865" max="4865" width="3.625" style="471" customWidth="1"/>
    <col min="4866" max="4866" width="3.5" style="471" customWidth="1"/>
    <col min="4867" max="4867" width="3.625" style="471" customWidth="1"/>
    <col min="4868" max="4868" width="4.125" style="471" customWidth="1"/>
    <col min="4869" max="4870" width="3.625" style="471" customWidth="1"/>
    <col min="4871" max="4892" width="3.125" style="471" customWidth="1"/>
    <col min="4893" max="4897" width="3.625" style="471" customWidth="1"/>
    <col min="4898" max="5120" width="9" style="471"/>
    <col min="5121" max="5121" width="3.625" style="471" customWidth="1"/>
    <col min="5122" max="5122" width="3.5" style="471" customWidth="1"/>
    <col min="5123" max="5123" width="3.625" style="471" customWidth="1"/>
    <col min="5124" max="5124" width="4.125" style="471" customWidth="1"/>
    <col min="5125" max="5126" width="3.625" style="471" customWidth="1"/>
    <col min="5127" max="5148" width="3.125" style="471" customWidth="1"/>
    <col min="5149" max="5153" width="3.625" style="471" customWidth="1"/>
    <col min="5154" max="5376" width="9" style="471"/>
    <col min="5377" max="5377" width="3.625" style="471" customWidth="1"/>
    <col min="5378" max="5378" width="3.5" style="471" customWidth="1"/>
    <col min="5379" max="5379" width="3.625" style="471" customWidth="1"/>
    <col min="5380" max="5380" width="4.125" style="471" customWidth="1"/>
    <col min="5381" max="5382" width="3.625" style="471" customWidth="1"/>
    <col min="5383" max="5404" width="3.125" style="471" customWidth="1"/>
    <col min="5405" max="5409" width="3.625" style="471" customWidth="1"/>
    <col min="5410" max="5632" width="9" style="471"/>
    <col min="5633" max="5633" width="3.625" style="471" customWidth="1"/>
    <col min="5634" max="5634" width="3.5" style="471" customWidth="1"/>
    <col min="5635" max="5635" width="3.625" style="471" customWidth="1"/>
    <col min="5636" max="5636" width="4.125" style="471" customWidth="1"/>
    <col min="5637" max="5638" width="3.625" style="471" customWidth="1"/>
    <col min="5639" max="5660" width="3.125" style="471" customWidth="1"/>
    <col min="5661" max="5665" width="3.625" style="471" customWidth="1"/>
    <col min="5666" max="5888" width="9" style="471"/>
    <col min="5889" max="5889" width="3.625" style="471" customWidth="1"/>
    <col min="5890" max="5890" width="3.5" style="471" customWidth="1"/>
    <col min="5891" max="5891" width="3.625" style="471" customWidth="1"/>
    <col min="5892" max="5892" width="4.125" style="471" customWidth="1"/>
    <col min="5893" max="5894" width="3.625" style="471" customWidth="1"/>
    <col min="5895" max="5916" width="3.125" style="471" customWidth="1"/>
    <col min="5917" max="5921" width="3.625" style="471" customWidth="1"/>
    <col min="5922" max="6144" width="9" style="471"/>
    <col min="6145" max="6145" width="3.625" style="471" customWidth="1"/>
    <col min="6146" max="6146" width="3.5" style="471" customWidth="1"/>
    <col min="6147" max="6147" width="3.625" style="471" customWidth="1"/>
    <col min="6148" max="6148" width="4.125" style="471" customWidth="1"/>
    <col min="6149" max="6150" width="3.625" style="471" customWidth="1"/>
    <col min="6151" max="6172" width="3.125" style="471" customWidth="1"/>
    <col min="6173" max="6177" width="3.625" style="471" customWidth="1"/>
    <col min="6178" max="6400" width="9" style="471"/>
    <col min="6401" max="6401" width="3.625" style="471" customWidth="1"/>
    <col min="6402" max="6402" width="3.5" style="471" customWidth="1"/>
    <col min="6403" max="6403" width="3.625" style="471" customWidth="1"/>
    <col min="6404" max="6404" width="4.125" style="471" customWidth="1"/>
    <col min="6405" max="6406" width="3.625" style="471" customWidth="1"/>
    <col min="6407" max="6428" width="3.125" style="471" customWidth="1"/>
    <col min="6429" max="6433" width="3.625" style="471" customWidth="1"/>
    <col min="6434" max="6656" width="9" style="471"/>
    <col min="6657" max="6657" width="3.625" style="471" customWidth="1"/>
    <col min="6658" max="6658" width="3.5" style="471" customWidth="1"/>
    <col min="6659" max="6659" width="3.625" style="471" customWidth="1"/>
    <col min="6660" max="6660" width="4.125" style="471" customWidth="1"/>
    <col min="6661" max="6662" width="3.625" style="471" customWidth="1"/>
    <col min="6663" max="6684" width="3.125" style="471" customWidth="1"/>
    <col min="6685" max="6689" width="3.625" style="471" customWidth="1"/>
    <col min="6690" max="6912" width="9" style="471"/>
    <col min="6913" max="6913" width="3.625" style="471" customWidth="1"/>
    <col min="6914" max="6914" width="3.5" style="471" customWidth="1"/>
    <col min="6915" max="6915" width="3.625" style="471" customWidth="1"/>
    <col min="6916" max="6916" width="4.125" style="471" customWidth="1"/>
    <col min="6917" max="6918" width="3.625" style="471" customWidth="1"/>
    <col min="6919" max="6940" width="3.125" style="471" customWidth="1"/>
    <col min="6941" max="6945" width="3.625" style="471" customWidth="1"/>
    <col min="6946" max="7168" width="9" style="471"/>
    <col min="7169" max="7169" width="3.625" style="471" customWidth="1"/>
    <col min="7170" max="7170" width="3.5" style="471" customWidth="1"/>
    <col min="7171" max="7171" width="3.625" style="471" customWidth="1"/>
    <col min="7172" max="7172" width="4.125" style="471" customWidth="1"/>
    <col min="7173" max="7174" width="3.625" style="471" customWidth="1"/>
    <col min="7175" max="7196" width="3.125" style="471" customWidth="1"/>
    <col min="7197" max="7201" width="3.625" style="471" customWidth="1"/>
    <col min="7202" max="7424" width="9" style="471"/>
    <col min="7425" max="7425" width="3.625" style="471" customWidth="1"/>
    <col min="7426" max="7426" width="3.5" style="471" customWidth="1"/>
    <col min="7427" max="7427" width="3.625" style="471" customWidth="1"/>
    <col min="7428" max="7428" width="4.125" style="471" customWidth="1"/>
    <col min="7429" max="7430" width="3.625" style="471" customWidth="1"/>
    <col min="7431" max="7452" width="3.125" style="471" customWidth="1"/>
    <col min="7453" max="7457" width="3.625" style="471" customWidth="1"/>
    <col min="7458" max="7680" width="9" style="471"/>
    <col min="7681" max="7681" width="3.625" style="471" customWidth="1"/>
    <col min="7682" max="7682" width="3.5" style="471" customWidth="1"/>
    <col min="7683" max="7683" width="3.625" style="471" customWidth="1"/>
    <col min="7684" max="7684" width="4.125" style="471" customWidth="1"/>
    <col min="7685" max="7686" width="3.625" style="471" customWidth="1"/>
    <col min="7687" max="7708" width="3.125" style="471" customWidth="1"/>
    <col min="7709" max="7713" width="3.625" style="471" customWidth="1"/>
    <col min="7714" max="7936" width="9" style="471"/>
    <col min="7937" max="7937" width="3.625" style="471" customWidth="1"/>
    <col min="7938" max="7938" width="3.5" style="471" customWidth="1"/>
    <col min="7939" max="7939" width="3.625" style="471" customWidth="1"/>
    <col min="7940" max="7940" width="4.125" style="471" customWidth="1"/>
    <col min="7941" max="7942" width="3.625" style="471" customWidth="1"/>
    <col min="7943" max="7964" width="3.125" style="471" customWidth="1"/>
    <col min="7965" max="7969" width="3.625" style="471" customWidth="1"/>
    <col min="7970" max="8192" width="9" style="471"/>
    <col min="8193" max="8193" width="3.625" style="471" customWidth="1"/>
    <col min="8194" max="8194" width="3.5" style="471" customWidth="1"/>
    <col min="8195" max="8195" width="3.625" style="471" customWidth="1"/>
    <col min="8196" max="8196" width="4.125" style="471" customWidth="1"/>
    <col min="8197" max="8198" width="3.625" style="471" customWidth="1"/>
    <col min="8199" max="8220" width="3.125" style="471" customWidth="1"/>
    <col min="8221" max="8225" width="3.625" style="471" customWidth="1"/>
    <col min="8226" max="8448" width="9" style="471"/>
    <col min="8449" max="8449" width="3.625" style="471" customWidth="1"/>
    <col min="8450" max="8450" width="3.5" style="471" customWidth="1"/>
    <col min="8451" max="8451" width="3.625" style="471" customWidth="1"/>
    <col min="8452" max="8452" width="4.125" style="471" customWidth="1"/>
    <col min="8453" max="8454" width="3.625" style="471" customWidth="1"/>
    <col min="8455" max="8476" width="3.125" style="471" customWidth="1"/>
    <col min="8477" max="8481" width="3.625" style="471" customWidth="1"/>
    <col min="8482" max="8704" width="9" style="471"/>
    <col min="8705" max="8705" width="3.625" style="471" customWidth="1"/>
    <col min="8706" max="8706" width="3.5" style="471" customWidth="1"/>
    <col min="8707" max="8707" width="3.625" style="471" customWidth="1"/>
    <col min="8708" max="8708" width="4.125" style="471" customWidth="1"/>
    <col min="8709" max="8710" width="3.625" style="471" customWidth="1"/>
    <col min="8711" max="8732" width="3.125" style="471" customWidth="1"/>
    <col min="8733" max="8737" width="3.625" style="471" customWidth="1"/>
    <col min="8738" max="8960" width="9" style="471"/>
    <col min="8961" max="8961" width="3.625" style="471" customWidth="1"/>
    <col min="8962" max="8962" width="3.5" style="471" customWidth="1"/>
    <col min="8963" max="8963" width="3.625" style="471" customWidth="1"/>
    <col min="8964" max="8964" width="4.125" style="471" customWidth="1"/>
    <col min="8965" max="8966" width="3.625" style="471" customWidth="1"/>
    <col min="8967" max="8988" width="3.125" style="471" customWidth="1"/>
    <col min="8989" max="8993" width="3.625" style="471" customWidth="1"/>
    <col min="8994" max="9216" width="9" style="471"/>
    <col min="9217" max="9217" width="3.625" style="471" customWidth="1"/>
    <col min="9218" max="9218" width="3.5" style="471" customWidth="1"/>
    <col min="9219" max="9219" width="3.625" style="471" customWidth="1"/>
    <col min="9220" max="9220" width="4.125" style="471" customWidth="1"/>
    <col min="9221" max="9222" width="3.625" style="471" customWidth="1"/>
    <col min="9223" max="9244" width="3.125" style="471" customWidth="1"/>
    <col min="9245" max="9249" width="3.625" style="471" customWidth="1"/>
    <col min="9250" max="9472" width="9" style="471"/>
    <col min="9473" max="9473" width="3.625" style="471" customWidth="1"/>
    <col min="9474" max="9474" width="3.5" style="471" customWidth="1"/>
    <col min="9475" max="9475" width="3.625" style="471" customWidth="1"/>
    <col min="9476" max="9476" width="4.125" style="471" customWidth="1"/>
    <col min="9477" max="9478" width="3.625" style="471" customWidth="1"/>
    <col min="9479" max="9500" width="3.125" style="471" customWidth="1"/>
    <col min="9501" max="9505" width="3.625" style="471" customWidth="1"/>
    <col min="9506" max="9728" width="9" style="471"/>
    <col min="9729" max="9729" width="3.625" style="471" customWidth="1"/>
    <col min="9730" max="9730" width="3.5" style="471" customWidth="1"/>
    <col min="9731" max="9731" width="3.625" style="471" customWidth="1"/>
    <col min="9732" max="9732" width="4.125" style="471" customWidth="1"/>
    <col min="9733" max="9734" width="3.625" style="471" customWidth="1"/>
    <col min="9735" max="9756" width="3.125" style="471" customWidth="1"/>
    <col min="9757" max="9761" width="3.625" style="471" customWidth="1"/>
    <col min="9762" max="9984" width="9" style="471"/>
    <col min="9985" max="9985" width="3.625" style="471" customWidth="1"/>
    <col min="9986" max="9986" width="3.5" style="471" customWidth="1"/>
    <col min="9987" max="9987" width="3.625" style="471" customWidth="1"/>
    <col min="9988" max="9988" width="4.125" style="471" customWidth="1"/>
    <col min="9989" max="9990" width="3.625" style="471" customWidth="1"/>
    <col min="9991" max="10012" width="3.125" style="471" customWidth="1"/>
    <col min="10013" max="10017" width="3.625" style="471" customWidth="1"/>
    <col min="10018" max="10240" width="9" style="471"/>
    <col min="10241" max="10241" width="3.625" style="471" customWidth="1"/>
    <col min="10242" max="10242" width="3.5" style="471" customWidth="1"/>
    <col min="10243" max="10243" width="3.625" style="471" customWidth="1"/>
    <col min="10244" max="10244" width="4.125" style="471" customWidth="1"/>
    <col min="10245" max="10246" width="3.625" style="471" customWidth="1"/>
    <col min="10247" max="10268" width="3.125" style="471" customWidth="1"/>
    <col min="10269" max="10273" width="3.625" style="471" customWidth="1"/>
    <col min="10274" max="10496" width="9" style="471"/>
    <col min="10497" max="10497" width="3.625" style="471" customWidth="1"/>
    <col min="10498" max="10498" width="3.5" style="471" customWidth="1"/>
    <col min="10499" max="10499" width="3.625" style="471" customWidth="1"/>
    <col min="10500" max="10500" width="4.125" style="471" customWidth="1"/>
    <col min="10501" max="10502" width="3.625" style="471" customWidth="1"/>
    <col min="10503" max="10524" width="3.125" style="471" customWidth="1"/>
    <col min="10525" max="10529" width="3.625" style="471" customWidth="1"/>
    <col min="10530" max="10752" width="9" style="471"/>
    <col min="10753" max="10753" width="3.625" style="471" customWidth="1"/>
    <col min="10754" max="10754" width="3.5" style="471" customWidth="1"/>
    <col min="10755" max="10755" width="3.625" style="471" customWidth="1"/>
    <col min="10756" max="10756" width="4.125" style="471" customWidth="1"/>
    <col min="10757" max="10758" width="3.625" style="471" customWidth="1"/>
    <col min="10759" max="10780" width="3.125" style="471" customWidth="1"/>
    <col min="10781" max="10785" width="3.625" style="471" customWidth="1"/>
    <col min="10786" max="11008" width="9" style="471"/>
    <col min="11009" max="11009" width="3.625" style="471" customWidth="1"/>
    <col min="11010" max="11010" width="3.5" style="471" customWidth="1"/>
    <col min="11011" max="11011" width="3.625" style="471" customWidth="1"/>
    <col min="11012" max="11012" width="4.125" style="471" customWidth="1"/>
    <col min="11013" max="11014" width="3.625" style="471" customWidth="1"/>
    <col min="11015" max="11036" width="3.125" style="471" customWidth="1"/>
    <col min="11037" max="11041" width="3.625" style="471" customWidth="1"/>
    <col min="11042" max="11264" width="9" style="471"/>
    <col min="11265" max="11265" width="3.625" style="471" customWidth="1"/>
    <col min="11266" max="11266" width="3.5" style="471" customWidth="1"/>
    <col min="11267" max="11267" width="3.625" style="471" customWidth="1"/>
    <col min="11268" max="11268" width="4.125" style="471" customWidth="1"/>
    <col min="11269" max="11270" width="3.625" style="471" customWidth="1"/>
    <col min="11271" max="11292" width="3.125" style="471" customWidth="1"/>
    <col min="11293" max="11297" width="3.625" style="471" customWidth="1"/>
    <col min="11298" max="11520" width="9" style="471"/>
    <col min="11521" max="11521" width="3.625" style="471" customWidth="1"/>
    <col min="11522" max="11522" width="3.5" style="471" customWidth="1"/>
    <col min="11523" max="11523" width="3.625" style="471" customWidth="1"/>
    <col min="11524" max="11524" width="4.125" style="471" customWidth="1"/>
    <col min="11525" max="11526" width="3.625" style="471" customWidth="1"/>
    <col min="11527" max="11548" width="3.125" style="471" customWidth="1"/>
    <col min="11549" max="11553" width="3.625" style="471" customWidth="1"/>
    <col min="11554" max="11776" width="9" style="471"/>
    <col min="11777" max="11777" width="3.625" style="471" customWidth="1"/>
    <col min="11778" max="11778" width="3.5" style="471" customWidth="1"/>
    <col min="11779" max="11779" width="3.625" style="471" customWidth="1"/>
    <col min="11780" max="11780" width="4.125" style="471" customWidth="1"/>
    <col min="11781" max="11782" width="3.625" style="471" customWidth="1"/>
    <col min="11783" max="11804" width="3.125" style="471" customWidth="1"/>
    <col min="11805" max="11809" width="3.625" style="471" customWidth="1"/>
    <col min="11810" max="12032" width="9" style="471"/>
    <col min="12033" max="12033" width="3.625" style="471" customWidth="1"/>
    <col min="12034" max="12034" width="3.5" style="471" customWidth="1"/>
    <col min="12035" max="12035" width="3.625" style="471" customWidth="1"/>
    <col min="12036" max="12036" width="4.125" style="471" customWidth="1"/>
    <col min="12037" max="12038" width="3.625" style="471" customWidth="1"/>
    <col min="12039" max="12060" width="3.125" style="471" customWidth="1"/>
    <col min="12061" max="12065" width="3.625" style="471" customWidth="1"/>
    <col min="12066" max="12288" width="9" style="471"/>
    <col min="12289" max="12289" width="3.625" style="471" customWidth="1"/>
    <col min="12290" max="12290" width="3.5" style="471" customWidth="1"/>
    <col min="12291" max="12291" width="3.625" style="471" customWidth="1"/>
    <col min="12292" max="12292" width="4.125" style="471" customWidth="1"/>
    <col min="12293" max="12294" width="3.625" style="471" customWidth="1"/>
    <col min="12295" max="12316" width="3.125" style="471" customWidth="1"/>
    <col min="12317" max="12321" width="3.625" style="471" customWidth="1"/>
    <col min="12322" max="12544" width="9" style="471"/>
    <col min="12545" max="12545" width="3.625" style="471" customWidth="1"/>
    <col min="12546" max="12546" width="3.5" style="471" customWidth="1"/>
    <col min="12547" max="12547" width="3.625" style="471" customWidth="1"/>
    <col min="12548" max="12548" width="4.125" style="471" customWidth="1"/>
    <col min="12549" max="12550" width="3.625" style="471" customWidth="1"/>
    <col min="12551" max="12572" width="3.125" style="471" customWidth="1"/>
    <col min="12573" max="12577" width="3.625" style="471" customWidth="1"/>
    <col min="12578" max="12800" width="9" style="471"/>
    <col min="12801" max="12801" width="3.625" style="471" customWidth="1"/>
    <col min="12802" max="12802" width="3.5" style="471" customWidth="1"/>
    <col min="12803" max="12803" width="3.625" style="471" customWidth="1"/>
    <col min="12804" max="12804" width="4.125" style="471" customWidth="1"/>
    <col min="12805" max="12806" width="3.625" style="471" customWidth="1"/>
    <col min="12807" max="12828" width="3.125" style="471" customWidth="1"/>
    <col min="12829" max="12833" width="3.625" style="471" customWidth="1"/>
    <col min="12834" max="13056" width="9" style="471"/>
    <col min="13057" max="13057" width="3.625" style="471" customWidth="1"/>
    <col min="13058" max="13058" width="3.5" style="471" customWidth="1"/>
    <col min="13059" max="13059" width="3.625" style="471" customWidth="1"/>
    <col min="13060" max="13060" width="4.125" style="471" customWidth="1"/>
    <col min="13061" max="13062" width="3.625" style="471" customWidth="1"/>
    <col min="13063" max="13084" width="3.125" style="471" customWidth="1"/>
    <col min="13085" max="13089" width="3.625" style="471" customWidth="1"/>
    <col min="13090" max="13312" width="9" style="471"/>
    <col min="13313" max="13313" width="3.625" style="471" customWidth="1"/>
    <col min="13314" max="13314" width="3.5" style="471" customWidth="1"/>
    <col min="13315" max="13315" width="3.625" style="471" customWidth="1"/>
    <col min="13316" max="13316" width="4.125" style="471" customWidth="1"/>
    <col min="13317" max="13318" width="3.625" style="471" customWidth="1"/>
    <col min="13319" max="13340" width="3.125" style="471" customWidth="1"/>
    <col min="13341" max="13345" width="3.625" style="471" customWidth="1"/>
    <col min="13346" max="13568" width="9" style="471"/>
    <col min="13569" max="13569" width="3.625" style="471" customWidth="1"/>
    <col min="13570" max="13570" width="3.5" style="471" customWidth="1"/>
    <col min="13571" max="13571" width="3.625" style="471" customWidth="1"/>
    <col min="13572" max="13572" width="4.125" style="471" customWidth="1"/>
    <col min="13573" max="13574" width="3.625" style="471" customWidth="1"/>
    <col min="13575" max="13596" width="3.125" style="471" customWidth="1"/>
    <col min="13597" max="13601" width="3.625" style="471" customWidth="1"/>
    <col min="13602" max="13824" width="9" style="471"/>
    <col min="13825" max="13825" width="3.625" style="471" customWidth="1"/>
    <col min="13826" max="13826" width="3.5" style="471" customWidth="1"/>
    <col min="13827" max="13827" width="3.625" style="471" customWidth="1"/>
    <col min="13828" max="13828" width="4.125" style="471" customWidth="1"/>
    <col min="13829" max="13830" width="3.625" style="471" customWidth="1"/>
    <col min="13831" max="13852" width="3.125" style="471" customWidth="1"/>
    <col min="13853" max="13857" width="3.625" style="471" customWidth="1"/>
    <col min="13858" max="14080" width="9" style="471"/>
    <col min="14081" max="14081" width="3.625" style="471" customWidth="1"/>
    <col min="14082" max="14082" width="3.5" style="471" customWidth="1"/>
    <col min="14083" max="14083" width="3.625" style="471" customWidth="1"/>
    <col min="14084" max="14084" width="4.125" style="471" customWidth="1"/>
    <col min="14085" max="14086" width="3.625" style="471" customWidth="1"/>
    <col min="14087" max="14108" width="3.125" style="471" customWidth="1"/>
    <col min="14109" max="14113" width="3.625" style="471" customWidth="1"/>
    <col min="14114" max="14336" width="9" style="471"/>
    <col min="14337" max="14337" width="3.625" style="471" customWidth="1"/>
    <col min="14338" max="14338" width="3.5" style="471" customWidth="1"/>
    <col min="14339" max="14339" width="3.625" style="471" customWidth="1"/>
    <col min="14340" max="14340" width="4.125" style="471" customWidth="1"/>
    <col min="14341" max="14342" width="3.625" style="471" customWidth="1"/>
    <col min="14343" max="14364" width="3.125" style="471" customWidth="1"/>
    <col min="14365" max="14369" width="3.625" style="471" customWidth="1"/>
    <col min="14370" max="14592" width="9" style="471"/>
    <col min="14593" max="14593" width="3.625" style="471" customWidth="1"/>
    <col min="14594" max="14594" width="3.5" style="471" customWidth="1"/>
    <col min="14595" max="14595" width="3.625" style="471" customWidth="1"/>
    <col min="14596" max="14596" width="4.125" style="471" customWidth="1"/>
    <col min="14597" max="14598" width="3.625" style="471" customWidth="1"/>
    <col min="14599" max="14620" width="3.125" style="471" customWidth="1"/>
    <col min="14621" max="14625" width="3.625" style="471" customWidth="1"/>
    <col min="14626" max="14848" width="9" style="471"/>
    <col min="14849" max="14849" width="3.625" style="471" customWidth="1"/>
    <col min="14850" max="14850" width="3.5" style="471" customWidth="1"/>
    <col min="14851" max="14851" width="3.625" style="471" customWidth="1"/>
    <col min="14852" max="14852" width="4.125" style="471" customWidth="1"/>
    <col min="14853" max="14854" width="3.625" style="471" customWidth="1"/>
    <col min="14855" max="14876" width="3.125" style="471" customWidth="1"/>
    <col min="14877" max="14881" width="3.625" style="471" customWidth="1"/>
    <col min="14882" max="15104" width="9" style="471"/>
    <col min="15105" max="15105" width="3.625" style="471" customWidth="1"/>
    <col min="15106" max="15106" width="3.5" style="471" customWidth="1"/>
    <col min="15107" max="15107" width="3.625" style="471" customWidth="1"/>
    <col min="15108" max="15108" width="4.125" style="471" customWidth="1"/>
    <col min="15109" max="15110" width="3.625" style="471" customWidth="1"/>
    <col min="15111" max="15132" width="3.125" style="471" customWidth="1"/>
    <col min="15133" max="15137" width="3.625" style="471" customWidth="1"/>
    <col min="15138" max="15360" width="9" style="471"/>
    <col min="15361" max="15361" width="3.625" style="471" customWidth="1"/>
    <col min="15362" max="15362" width="3.5" style="471" customWidth="1"/>
    <col min="15363" max="15363" width="3.625" style="471" customWidth="1"/>
    <col min="15364" max="15364" width="4.125" style="471" customWidth="1"/>
    <col min="15365" max="15366" width="3.625" style="471" customWidth="1"/>
    <col min="15367" max="15388" width="3.125" style="471" customWidth="1"/>
    <col min="15389" max="15393" width="3.625" style="471" customWidth="1"/>
    <col min="15394" max="15616" width="9" style="471"/>
    <col min="15617" max="15617" width="3.625" style="471" customWidth="1"/>
    <col min="15618" max="15618" width="3.5" style="471" customWidth="1"/>
    <col min="15619" max="15619" width="3.625" style="471" customWidth="1"/>
    <col min="15620" max="15620" width="4.125" style="471" customWidth="1"/>
    <col min="15621" max="15622" width="3.625" style="471" customWidth="1"/>
    <col min="15623" max="15644" width="3.125" style="471" customWidth="1"/>
    <col min="15645" max="15649" width="3.625" style="471" customWidth="1"/>
    <col min="15650" max="15872" width="9" style="471"/>
    <col min="15873" max="15873" width="3.625" style="471" customWidth="1"/>
    <col min="15874" max="15874" width="3.5" style="471" customWidth="1"/>
    <col min="15875" max="15875" width="3.625" style="471" customWidth="1"/>
    <col min="15876" max="15876" width="4.125" style="471" customWidth="1"/>
    <col min="15877" max="15878" width="3.625" style="471" customWidth="1"/>
    <col min="15879" max="15900" width="3.125" style="471" customWidth="1"/>
    <col min="15901" max="15905" width="3.625" style="471" customWidth="1"/>
    <col min="15906" max="16128" width="9" style="471"/>
    <col min="16129" max="16129" width="3.625" style="471" customWidth="1"/>
    <col min="16130" max="16130" width="3.5" style="471" customWidth="1"/>
    <col min="16131" max="16131" width="3.625" style="471" customWidth="1"/>
    <col min="16132" max="16132" width="4.125" style="471" customWidth="1"/>
    <col min="16133" max="16134" width="3.625" style="471" customWidth="1"/>
    <col min="16135" max="16156" width="3.125" style="471" customWidth="1"/>
    <col min="16157" max="16161" width="3.625" style="471" customWidth="1"/>
    <col min="16162" max="16384" width="9" style="471"/>
  </cols>
  <sheetData>
    <row r="1" spans="2:28">
      <c r="AB1" s="512" t="s">
        <v>701</v>
      </c>
    </row>
    <row r="2" spans="2:28" ht="30.75" customHeight="1">
      <c r="B2" s="620" t="s">
        <v>500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620"/>
      <c r="AB2" s="620"/>
    </row>
    <row r="3" spans="2:28" ht="21.75" customHeight="1"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</row>
    <row r="4" spans="2:28" ht="21.75" customHeight="1"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621" t="s">
        <v>501</v>
      </c>
      <c r="V4" s="621"/>
      <c r="W4" s="471" t="s">
        <v>502</v>
      </c>
      <c r="X4" s="471" t="s">
        <v>503</v>
      </c>
      <c r="Z4" s="471" t="s">
        <v>504</v>
      </c>
      <c r="AB4" s="471" t="s">
        <v>505</v>
      </c>
    </row>
    <row r="5" spans="2:28" ht="21.75" customHeight="1"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3"/>
      <c r="V5" s="473"/>
    </row>
    <row r="6" spans="2:28" ht="27" customHeight="1">
      <c r="B6" s="471" t="s">
        <v>506</v>
      </c>
      <c r="P6" s="474"/>
    </row>
    <row r="7" spans="2:28" ht="21.75" customHeight="1"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2"/>
      <c r="Q7" s="472"/>
      <c r="R7" s="472"/>
      <c r="S7" s="472"/>
      <c r="T7" s="472"/>
      <c r="U7" s="473"/>
      <c r="V7" s="473"/>
    </row>
    <row r="8" spans="2:28" ht="21.75" customHeight="1"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5" t="s">
        <v>507</v>
      </c>
      <c r="N8" s="472"/>
      <c r="O8" s="472"/>
      <c r="P8" s="472"/>
      <c r="Q8" s="472"/>
      <c r="R8" s="472"/>
      <c r="S8" s="472"/>
      <c r="T8" s="472"/>
      <c r="U8" s="473"/>
      <c r="V8" s="473"/>
    </row>
    <row r="9" spans="2:28" ht="27" customHeight="1">
      <c r="M9" s="619" t="s">
        <v>508</v>
      </c>
      <c r="N9" s="619"/>
      <c r="O9" s="619"/>
      <c r="P9" s="619"/>
      <c r="Q9" s="619"/>
    </row>
    <row r="10" spans="2:28" ht="27" customHeight="1">
      <c r="M10" s="619" t="s">
        <v>509</v>
      </c>
      <c r="N10" s="619"/>
      <c r="O10" s="619"/>
      <c r="P10" s="619"/>
      <c r="Q10" s="619"/>
    </row>
    <row r="11" spans="2:28" ht="27" customHeight="1">
      <c r="M11" s="619" t="s">
        <v>510</v>
      </c>
      <c r="N11" s="619"/>
      <c r="O11" s="619"/>
      <c r="P11" s="619"/>
      <c r="Q11" s="619"/>
      <c r="AA11" s="471" t="s">
        <v>511</v>
      </c>
    </row>
    <row r="12" spans="2:28" ht="27" customHeight="1">
      <c r="M12" s="619" t="s">
        <v>512</v>
      </c>
      <c r="N12" s="619"/>
      <c r="O12" s="619"/>
      <c r="P12" s="619"/>
      <c r="Q12" s="619"/>
      <c r="AA12" s="471" t="s">
        <v>511</v>
      </c>
    </row>
    <row r="13" spans="2:28" ht="27" customHeight="1">
      <c r="M13" s="476"/>
      <c r="N13" s="476"/>
      <c r="O13" s="476"/>
      <c r="P13" s="476"/>
      <c r="Q13" s="476"/>
    </row>
    <row r="14" spans="2:28" ht="27" customHeight="1">
      <c r="M14" s="476"/>
      <c r="N14" s="476"/>
      <c r="O14" s="476"/>
      <c r="P14" s="476"/>
      <c r="Q14" s="476"/>
    </row>
    <row r="15" spans="2:28" ht="27" customHeight="1">
      <c r="B15" s="610" t="s">
        <v>513</v>
      </c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  <c r="N15" s="610"/>
      <c r="O15" s="610"/>
      <c r="P15" s="610"/>
      <c r="Q15" s="610"/>
      <c r="R15" s="610"/>
      <c r="S15" s="610"/>
      <c r="T15" s="610"/>
      <c r="U15" s="610"/>
      <c r="V15" s="610"/>
      <c r="W15" s="610"/>
      <c r="X15" s="610"/>
      <c r="Y15" s="610"/>
      <c r="Z15" s="610"/>
      <c r="AA15" s="610"/>
      <c r="AB15" s="610"/>
    </row>
    <row r="16" spans="2:28" ht="27" customHeight="1">
      <c r="B16" s="610"/>
      <c r="C16" s="610"/>
      <c r="D16" s="610"/>
      <c r="E16" s="610"/>
      <c r="F16" s="610"/>
      <c r="G16" s="610"/>
      <c r="H16" s="610"/>
      <c r="I16" s="610"/>
      <c r="J16" s="610"/>
      <c r="K16" s="610"/>
      <c r="L16" s="610"/>
      <c r="M16" s="610"/>
      <c r="N16" s="610"/>
      <c r="O16" s="610"/>
      <c r="P16" s="610"/>
      <c r="Q16" s="610"/>
      <c r="R16" s="610"/>
      <c r="S16" s="610"/>
      <c r="T16" s="610"/>
      <c r="U16" s="610"/>
      <c r="V16" s="610"/>
      <c r="W16" s="610"/>
      <c r="X16" s="610"/>
      <c r="Y16" s="610"/>
      <c r="Z16" s="610"/>
      <c r="AA16" s="610"/>
      <c r="AB16" s="610"/>
    </row>
    <row r="17" spans="2:28" ht="27" customHeight="1">
      <c r="M17" s="476"/>
      <c r="N17" s="476"/>
      <c r="O17" s="476"/>
      <c r="P17" s="476"/>
      <c r="Q17" s="476"/>
    </row>
    <row r="18" spans="2:28" ht="27" customHeight="1">
      <c r="M18" s="476"/>
      <c r="N18" s="476"/>
      <c r="O18" s="476"/>
      <c r="P18" s="476" t="s">
        <v>514</v>
      </c>
      <c r="Q18" s="476"/>
    </row>
    <row r="19" spans="2:28" ht="27" customHeight="1" thickBot="1">
      <c r="M19" s="476"/>
      <c r="N19" s="476"/>
      <c r="O19" s="476"/>
      <c r="P19" s="476"/>
      <c r="Q19" s="476"/>
    </row>
    <row r="20" spans="2:28" ht="54" customHeight="1" thickBot="1">
      <c r="B20" s="477"/>
      <c r="C20" s="611" t="s">
        <v>515</v>
      </c>
      <c r="D20" s="611"/>
      <c r="E20" s="611"/>
      <c r="F20" s="478"/>
      <c r="G20" s="612" t="s">
        <v>516</v>
      </c>
      <c r="H20" s="613"/>
      <c r="I20" s="613"/>
      <c r="J20" s="613"/>
      <c r="K20" s="613"/>
      <c r="L20" s="613"/>
      <c r="M20" s="613"/>
      <c r="N20" s="613"/>
      <c r="O20" s="613"/>
      <c r="P20" s="613"/>
      <c r="Q20" s="613"/>
      <c r="R20" s="613"/>
      <c r="S20" s="613"/>
      <c r="T20" s="613"/>
      <c r="U20" s="613"/>
      <c r="V20" s="613"/>
      <c r="W20" s="613"/>
      <c r="X20" s="613"/>
      <c r="Y20" s="613"/>
      <c r="Z20" s="613"/>
      <c r="AA20" s="613"/>
      <c r="AB20" s="614"/>
    </row>
    <row r="21" spans="2:28" ht="54" customHeight="1" thickBot="1">
      <c r="B21" s="479"/>
      <c r="C21" s="611" t="s">
        <v>517</v>
      </c>
      <c r="D21" s="611"/>
      <c r="E21" s="611"/>
      <c r="F21" s="480"/>
      <c r="G21" s="612" t="s">
        <v>518</v>
      </c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613"/>
      <c r="AB21" s="614"/>
    </row>
    <row r="22" spans="2:28" ht="17.25" customHeight="1">
      <c r="B22" s="481"/>
      <c r="C22" s="615" t="s">
        <v>519</v>
      </c>
      <c r="D22" s="615"/>
      <c r="E22" s="615"/>
      <c r="F22" s="482"/>
      <c r="G22" s="603"/>
      <c r="H22" s="608"/>
      <c r="I22" s="617" t="s">
        <v>520</v>
      </c>
      <c r="J22" s="608"/>
      <c r="K22" s="617" t="s">
        <v>521</v>
      </c>
      <c r="L22" s="608"/>
      <c r="M22" s="602" t="s">
        <v>522</v>
      </c>
      <c r="N22" s="608"/>
      <c r="O22" s="602" t="s">
        <v>523</v>
      </c>
      <c r="P22" s="603"/>
      <c r="Q22" s="604" t="s">
        <v>524</v>
      </c>
      <c r="R22" s="605"/>
      <c r="S22" s="606" t="s">
        <v>525</v>
      </c>
      <c r="T22" s="605"/>
      <c r="U22" s="606" t="s">
        <v>526</v>
      </c>
      <c r="V22" s="607"/>
      <c r="W22" s="603" t="s">
        <v>527</v>
      </c>
      <c r="X22" s="608"/>
      <c r="Y22" s="602" t="s">
        <v>528</v>
      </c>
      <c r="Z22" s="608"/>
      <c r="AA22" s="602" t="s">
        <v>529</v>
      </c>
      <c r="AB22" s="618"/>
    </row>
    <row r="23" spans="2:28" ht="62.25" customHeight="1" thickBot="1">
      <c r="B23" s="483"/>
      <c r="C23" s="616"/>
      <c r="D23" s="616"/>
      <c r="E23" s="616"/>
      <c r="F23" s="484"/>
      <c r="G23" s="600"/>
      <c r="H23" s="601"/>
      <c r="I23" s="609"/>
      <c r="J23" s="601"/>
      <c r="K23" s="609"/>
      <c r="L23" s="601"/>
      <c r="M23" s="598"/>
      <c r="N23" s="601"/>
      <c r="O23" s="598"/>
      <c r="P23" s="600"/>
      <c r="Q23" s="609"/>
      <c r="R23" s="601"/>
      <c r="S23" s="598"/>
      <c r="T23" s="601"/>
      <c r="U23" s="598"/>
      <c r="V23" s="599"/>
      <c r="W23" s="600"/>
      <c r="X23" s="601"/>
      <c r="Y23" s="598"/>
      <c r="Z23" s="601"/>
      <c r="AA23" s="598"/>
      <c r="AB23" s="599"/>
    </row>
    <row r="24" spans="2:28" ht="27" customHeight="1"/>
    <row r="25" spans="2:28" ht="27" customHeight="1">
      <c r="B25" s="471" t="s">
        <v>530</v>
      </c>
      <c r="C25" s="471" t="s">
        <v>531</v>
      </c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</row>
    <row r="26" spans="2:28" ht="27" customHeight="1">
      <c r="C26" s="471" t="s">
        <v>721</v>
      </c>
    </row>
    <row r="27" spans="2:28" ht="27" customHeight="1">
      <c r="C27" s="471" t="s">
        <v>722</v>
      </c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485"/>
      <c r="S27" s="485"/>
    </row>
    <row r="28" spans="2:28" ht="27" customHeight="1">
      <c r="C28" s="471" t="s">
        <v>723</v>
      </c>
    </row>
    <row r="29" spans="2:28" ht="27" customHeight="1"/>
    <row r="30" spans="2:28" ht="27" customHeight="1"/>
    <row r="31" spans="2:28" ht="27" customHeight="1"/>
    <row r="32" spans="2:28" ht="27" customHeight="1"/>
    <row r="33" spans="2:16" ht="27" customHeight="1"/>
    <row r="34" spans="2:16" ht="27" customHeight="1">
      <c r="B34" s="474"/>
      <c r="C34" s="474"/>
      <c r="O34" s="474"/>
      <c r="P34" s="474"/>
    </row>
    <row r="35" spans="2:16" ht="27" customHeight="1"/>
    <row r="36" spans="2:16" ht="21.75" customHeight="1"/>
    <row r="37" spans="2:16" ht="21.75" customHeight="1"/>
    <row r="38" spans="2:16" ht="21.75" customHeight="1"/>
    <row r="39" spans="2:16" ht="21.75" customHeight="1"/>
    <row r="40" spans="2:16" ht="21.75" customHeight="1"/>
    <row r="41" spans="2:16" ht="21.75" customHeight="1"/>
    <row r="42" spans="2:16" ht="21.75" customHeight="1"/>
    <row r="43" spans="2:16" ht="21.75" customHeight="1"/>
    <row r="44" spans="2:16" ht="21.75" customHeight="1"/>
    <row r="45" spans="2:16" ht="21.75" customHeight="1"/>
    <row r="46" spans="2:16" ht="21.75" customHeight="1"/>
  </sheetData>
  <mergeCells count="34">
    <mergeCell ref="M12:Q12"/>
    <mergeCell ref="B2:AB2"/>
    <mergeCell ref="U4:V4"/>
    <mergeCell ref="M9:Q9"/>
    <mergeCell ref="M10:Q10"/>
    <mergeCell ref="M11:Q11"/>
    <mergeCell ref="Y22:Z22"/>
    <mergeCell ref="B15:AB16"/>
    <mergeCell ref="C20:E20"/>
    <mergeCell ref="G20:AB20"/>
    <mergeCell ref="C21:E21"/>
    <mergeCell ref="G21:AB21"/>
    <mergeCell ref="C22:E23"/>
    <mergeCell ref="G22:H22"/>
    <mergeCell ref="I22:J22"/>
    <mergeCell ref="K22:L22"/>
    <mergeCell ref="M22:N22"/>
    <mergeCell ref="Y23:Z23"/>
    <mergeCell ref="AA23:AB23"/>
    <mergeCell ref="AA22:AB22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O22:P22"/>
    <mergeCell ref="Q22:R22"/>
    <mergeCell ref="S22:T22"/>
    <mergeCell ref="U22:V22"/>
    <mergeCell ref="W22:X22"/>
  </mergeCells>
  <phoneticPr fontId="3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8"/>
  <sheetViews>
    <sheetView view="pageBreakPreview" zoomScale="60" zoomScaleNormal="100" workbookViewId="0"/>
  </sheetViews>
  <sheetFormatPr defaultRowHeight="14.25"/>
  <cols>
    <col min="1" max="11" width="3.625" style="472" customWidth="1"/>
    <col min="12" max="12" width="5" style="472" customWidth="1"/>
    <col min="13" max="32" width="3.625" style="472" customWidth="1"/>
    <col min="33" max="256" width="9" style="472"/>
    <col min="257" max="267" width="3.625" style="472" customWidth="1"/>
    <col min="268" max="268" width="5" style="472" customWidth="1"/>
    <col min="269" max="288" width="3.625" style="472" customWidth="1"/>
    <col min="289" max="512" width="9" style="472"/>
    <col min="513" max="523" width="3.625" style="472" customWidth="1"/>
    <col min="524" max="524" width="5" style="472" customWidth="1"/>
    <col min="525" max="544" width="3.625" style="472" customWidth="1"/>
    <col min="545" max="768" width="9" style="472"/>
    <col min="769" max="779" width="3.625" style="472" customWidth="1"/>
    <col min="780" max="780" width="5" style="472" customWidth="1"/>
    <col min="781" max="800" width="3.625" style="472" customWidth="1"/>
    <col min="801" max="1024" width="9" style="472"/>
    <col min="1025" max="1035" width="3.625" style="472" customWidth="1"/>
    <col min="1036" max="1036" width="5" style="472" customWidth="1"/>
    <col min="1037" max="1056" width="3.625" style="472" customWidth="1"/>
    <col min="1057" max="1280" width="9" style="472"/>
    <col min="1281" max="1291" width="3.625" style="472" customWidth="1"/>
    <col min="1292" max="1292" width="5" style="472" customWidth="1"/>
    <col min="1293" max="1312" width="3.625" style="472" customWidth="1"/>
    <col min="1313" max="1536" width="9" style="472"/>
    <col min="1537" max="1547" width="3.625" style="472" customWidth="1"/>
    <col min="1548" max="1548" width="5" style="472" customWidth="1"/>
    <col min="1549" max="1568" width="3.625" style="472" customWidth="1"/>
    <col min="1569" max="1792" width="9" style="472"/>
    <col min="1793" max="1803" width="3.625" style="472" customWidth="1"/>
    <col min="1804" max="1804" width="5" style="472" customWidth="1"/>
    <col min="1805" max="1824" width="3.625" style="472" customWidth="1"/>
    <col min="1825" max="2048" width="9" style="472"/>
    <col min="2049" max="2059" width="3.625" style="472" customWidth="1"/>
    <col min="2060" max="2060" width="5" style="472" customWidth="1"/>
    <col min="2061" max="2080" width="3.625" style="472" customWidth="1"/>
    <col min="2081" max="2304" width="9" style="472"/>
    <col min="2305" max="2315" width="3.625" style="472" customWidth="1"/>
    <col min="2316" max="2316" width="5" style="472" customWidth="1"/>
    <col min="2317" max="2336" width="3.625" style="472" customWidth="1"/>
    <col min="2337" max="2560" width="9" style="472"/>
    <col min="2561" max="2571" width="3.625" style="472" customWidth="1"/>
    <col min="2572" max="2572" width="5" style="472" customWidth="1"/>
    <col min="2573" max="2592" width="3.625" style="472" customWidth="1"/>
    <col min="2593" max="2816" width="9" style="472"/>
    <col min="2817" max="2827" width="3.625" style="472" customWidth="1"/>
    <col min="2828" max="2828" width="5" style="472" customWidth="1"/>
    <col min="2829" max="2848" width="3.625" style="472" customWidth="1"/>
    <col min="2849" max="3072" width="9" style="472"/>
    <col min="3073" max="3083" width="3.625" style="472" customWidth="1"/>
    <col min="3084" max="3084" width="5" style="472" customWidth="1"/>
    <col min="3085" max="3104" width="3.625" style="472" customWidth="1"/>
    <col min="3105" max="3328" width="9" style="472"/>
    <col min="3329" max="3339" width="3.625" style="472" customWidth="1"/>
    <col min="3340" max="3340" width="5" style="472" customWidth="1"/>
    <col min="3341" max="3360" width="3.625" style="472" customWidth="1"/>
    <col min="3361" max="3584" width="9" style="472"/>
    <col min="3585" max="3595" width="3.625" style="472" customWidth="1"/>
    <col min="3596" max="3596" width="5" style="472" customWidth="1"/>
    <col min="3597" max="3616" width="3.625" style="472" customWidth="1"/>
    <col min="3617" max="3840" width="9" style="472"/>
    <col min="3841" max="3851" width="3.625" style="472" customWidth="1"/>
    <col min="3852" max="3852" width="5" style="472" customWidth="1"/>
    <col min="3853" max="3872" width="3.625" style="472" customWidth="1"/>
    <col min="3873" max="4096" width="9" style="472"/>
    <col min="4097" max="4107" width="3.625" style="472" customWidth="1"/>
    <col min="4108" max="4108" width="5" style="472" customWidth="1"/>
    <col min="4109" max="4128" width="3.625" style="472" customWidth="1"/>
    <col min="4129" max="4352" width="9" style="472"/>
    <col min="4353" max="4363" width="3.625" style="472" customWidth="1"/>
    <col min="4364" max="4364" width="5" style="472" customWidth="1"/>
    <col min="4365" max="4384" width="3.625" style="472" customWidth="1"/>
    <col min="4385" max="4608" width="9" style="472"/>
    <col min="4609" max="4619" width="3.625" style="472" customWidth="1"/>
    <col min="4620" max="4620" width="5" style="472" customWidth="1"/>
    <col min="4621" max="4640" width="3.625" style="472" customWidth="1"/>
    <col min="4641" max="4864" width="9" style="472"/>
    <col min="4865" max="4875" width="3.625" style="472" customWidth="1"/>
    <col min="4876" max="4876" width="5" style="472" customWidth="1"/>
    <col min="4877" max="4896" width="3.625" style="472" customWidth="1"/>
    <col min="4897" max="5120" width="9" style="472"/>
    <col min="5121" max="5131" width="3.625" style="472" customWidth="1"/>
    <col min="5132" max="5132" width="5" style="472" customWidth="1"/>
    <col min="5133" max="5152" width="3.625" style="472" customWidth="1"/>
    <col min="5153" max="5376" width="9" style="472"/>
    <col min="5377" max="5387" width="3.625" style="472" customWidth="1"/>
    <col min="5388" max="5388" width="5" style="472" customWidth="1"/>
    <col min="5389" max="5408" width="3.625" style="472" customWidth="1"/>
    <col min="5409" max="5632" width="9" style="472"/>
    <col min="5633" max="5643" width="3.625" style="472" customWidth="1"/>
    <col min="5644" max="5644" width="5" style="472" customWidth="1"/>
    <col min="5645" max="5664" width="3.625" style="472" customWidth="1"/>
    <col min="5665" max="5888" width="9" style="472"/>
    <col min="5889" max="5899" width="3.625" style="472" customWidth="1"/>
    <col min="5900" max="5900" width="5" style="472" customWidth="1"/>
    <col min="5901" max="5920" width="3.625" style="472" customWidth="1"/>
    <col min="5921" max="6144" width="9" style="472"/>
    <col min="6145" max="6155" width="3.625" style="472" customWidth="1"/>
    <col min="6156" max="6156" width="5" style="472" customWidth="1"/>
    <col min="6157" max="6176" width="3.625" style="472" customWidth="1"/>
    <col min="6177" max="6400" width="9" style="472"/>
    <col min="6401" max="6411" width="3.625" style="472" customWidth="1"/>
    <col min="6412" max="6412" width="5" style="472" customWidth="1"/>
    <col min="6413" max="6432" width="3.625" style="472" customWidth="1"/>
    <col min="6433" max="6656" width="9" style="472"/>
    <col min="6657" max="6667" width="3.625" style="472" customWidth="1"/>
    <col min="6668" max="6668" width="5" style="472" customWidth="1"/>
    <col min="6669" max="6688" width="3.625" style="472" customWidth="1"/>
    <col min="6689" max="6912" width="9" style="472"/>
    <col min="6913" max="6923" width="3.625" style="472" customWidth="1"/>
    <col min="6924" max="6924" width="5" style="472" customWidth="1"/>
    <col min="6925" max="6944" width="3.625" style="472" customWidth="1"/>
    <col min="6945" max="7168" width="9" style="472"/>
    <col min="7169" max="7179" width="3.625" style="472" customWidth="1"/>
    <col min="7180" max="7180" width="5" style="472" customWidth="1"/>
    <col min="7181" max="7200" width="3.625" style="472" customWidth="1"/>
    <col min="7201" max="7424" width="9" style="472"/>
    <col min="7425" max="7435" width="3.625" style="472" customWidth="1"/>
    <col min="7436" max="7436" width="5" style="472" customWidth="1"/>
    <col min="7437" max="7456" width="3.625" style="472" customWidth="1"/>
    <col min="7457" max="7680" width="9" style="472"/>
    <col min="7681" max="7691" width="3.625" style="472" customWidth="1"/>
    <col min="7692" max="7692" width="5" style="472" customWidth="1"/>
    <col min="7693" max="7712" width="3.625" style="472" customWidth="1"/>
    <col min="7713" max="7936" width="9" style="472"/>
    <col min="7937" max="7947" width="3.625" style="472" customWidth="1"/>
    <col min="7948" max="7948" width="5" style="472" customWidth="1"/>
    <col min="7949" max="7968" width="3.625" style="472" customWidth="1"/>
    <col min="7969" max="8192" width="9" style="472"/>
    <col min="8193" max="8203" width="3.625" style="472" customWidth="1"/>
    <col min="8204" max="8204" width="5" style="472" customWidth="1"/>
    <col min="8205" max="8224" width="3.625" style="472" customWidth="1"/>
    <col min="8225" max="8448" width="9" style="472"/>
    <col min="8449" max="8459" width="3.625" style="472" customWidth="1"/>
    <col min="8460" max="8460" width="5" style="472" customWidth="1"/>
    <col min="8461" max="8480" width="3.625" style="472" customWidth="1"/>
    <col min="8481" max="8704" width="9" style="472"/>
    <col min="8705" max="8715" width="3.625" style="472" customWidth="1"/>
    <col min="8716" max="8716" width="5" style="472" customWidth="1"/>
    <col min="8717" max="8736" width="3.625" style="472" customWidth="1"/>
    <col min="8737" max="8960" width="9" style="472"/>
    <col min="8961" max="8971" width="3.625" style="472" customWidth="1"/>
    <col min="8972" max="8972" width="5" style="472" customWidth="1"/>
    <col min="8973" max="8992" width="3.625" style="472" customWidth="1"/>
    <col min="8993" max="9216" width="9" style="472"/>
    <col min="9217" max="9227" width="3.625" style="472" customWidth="1"/>
    <col min="9228" max="9228" width="5" style="472" customWidth="1"/>
    <col min="9229" max="9248" width="3.625" style="472" customWidth="1"/>
    <col min="9249" max="9472" width="9" style="472"/>
    <col min="9473" max="9483" width="3.625" style="472" customWidth="1"/>
    <col min="9484" max="9484" width="5" style="472" customWidth="1"/>
    <col min="9485" max="9504" width="3.625" style="472" customWidth="1"/>
    <col min="9505" max="9728" width="9" style="472"/>
    <col min="9729" max="9739" width="3.625" style="472" customWidth="1"/>
    <col min="9740" max="9740" width="5" style="472" customWidth="1"/>
    <col min="9741" max="9760" width="3.625" style="472" customWidth="1"/>
    <col min="9761" max="9984" width="9" style="472"/>
    <col min="9985" max="9995" width="3.625" style="472" customWidth="1"/>
    <col min="9996" max="9996" width="5" style="472" customWidth="1"/>
    <col min="9997" max="10016" width="3.625" style="472" customWidth="1"/>
    <col min="10017" max="10240" width="9" style="472"/>
    <col min="10241" max="10251" width="3.625" style="472" customWidth="1"/>
    <col min="10252" max="10252" width="5" style="472" customWidth="1"/>
    <col min="10253" max="10272" width="3.625" style="472" customWidth="1"/>
    <col min="10273" max="10496" width="9" style="472"/>
    <col min="10497" max="10507" width="3.625" style="472" customWidth="1"/>
    <col min="10508" max="10508" width="5" style="472" customWidth="1"/>
    <col min="10509" max="10528" width="3.625" style="472" customWidth="1"/>
    <col min="10529" max="10752" width="9" style="472"/>
    <col min="10753" max="10763" width="3.625" style="472" customWidth="1"/>
    <col min="10764" max="10764" width="5" style="472" customWidth="1"/>
    <col min="10765" max="10784" width="3.625" style="472" customWidth="1"/>
    <col min="10785" max="11008" width="9" style="472"/>
    <col min="11009" max="11019" width="3.625" style="472" customWidth="1"/>
    <col min="11020" max="11020" width="5" style="472" customWidth="1"/>
    <col min="11021" max="11040" width="3.625" style="472" customWidth="1"/>
    <col min="11041" max="11264" width="9" style="472"/>
    <col min="11265" max="11275" width="3.625" style="472" customWidth="1"/>
    <col min="11276" max="11276" width="5" style="472" customWidth="1"/>
    <col min="11277" max="11296" width="3.625" style="472" customWidth="1"/>
    <col min="11297" max="11520" width="9" style="472"/>
    <col min="11521" max="11531" width="3.625" style="472" customWidth="1"/>
    <col min="11532" max="11532" width="5" style="472" customWidth="1"/>
    <col min="11533" max="11552" width="3.625" style="472" customWidth="1"/>
    <col min="11553" max="11776" width="9" style="472"/>
    <col min="11777" max="11787" width="3.625" style="472" customWidth="1"/>
    <col min="11788" max="11788" width="5" style="472" customWidth="1"/>
    <col min="11789" max="11808" width="3.625" style="472" customWidth="1"/>
    <col min="11809" max="12032" width="9" style="472"/>
    <col min="12033" max="12043" width="3.625" style="472" customWidth="1"/>
    <col min="12044" max="12044" width="5" style="472" customWidth="1"/>
    <col min="12045" max="12064" width="3.625" style="472" customWidth="1"/>
    <col min="12065" max="12288" width="9" style="472"/>
    <col min="12289" max="12299" width="3.625" style="472" customWidth="1"/>
    <col min="12300" max="12300" width="5" style="472" customWidth="1"/>
    <col min="12301" max="12320" width="3.625" style="472" customWidth="1"/>
    <col min="12321" max="12544" width="9" style="472"/>
    <col min="12545" max="12555" width="3.625" style="472" customWidth="1"/>
    <col min="12556" max="12556" width="5" style="472" customWidth="1"/>
    <col min="12557" max="12576" width="3.625" style="472" customWidth="1"/>
    <col min="12577" max="12800" width="9" style="472"/>
    <col min="12801" max="12811" width="3.625" style="472" customWidth="1"/>
    <col min="12812" max="12812" width="5" style="472" customWidth="1"/>
    <col min="12813" max="12832" width="3.625" style="472" customWidth="1"/>
    <col min="12833" max="13056" width="9" style="472"/>
    <col min="13057" max="13067" width="3.625" style="472" customWidth="1"/>
    <col min="13068" max="13068" width="5" style="472" customWidth="1"/>
    <col min="13069" max="13088" width="3.625" style="472" customWidth="1"/>
    <col min="13089" max="13312" width="9" style="472"/>
    <col min="13313" max="13323" width="3.625" style="472" customWidth="1"/>
    <col min="13324" max="13324" width="5" style="472" customWidth="1"/>
    <col min="13325" max="13344" width="3.625" style="472" customWidth="1"/>
    <col min="13345" max="13568" width="9" style="472"/>
    <col min="13569" max="13579" width="3.625" style="472" customWidth="1"/>
    <col min="13580" max="13580" width="5" style="472" customWidth="1"/>
    <col min="13581" max="13600" width="3.625" style="472" customWidth="1"/>
    <col min="13601" max="13824" width="9" style="472"/>
    <col min="13825" max="13835" width="3.625" style="472" customWidth="1"/>
    <col min="13836" max="13836" width="5" style="472" customWidth="1"/>
    <col min="13837" max="13856" width="3.625" style="472" customWidth="1"/>
    <col min="13857" max="14080" width="9" style="472"/>
    <col min="14081" max="14091" width="3.625" style="472" customWidth="1"/>
    <col min="14092" max="14092" width="5" style="472" customWidth="1"/>
    <col min="14093" max="14112" width="3.625" style="472" customWidth="1"/>
    <col min="14113" max="14336" width="9" style="472"/>
    <col min="14337" max="14347" width="3.625" style="472" customWidth="1"/>
    <col min="14348" max="14348" width="5" style="472" customWidth="1"/>
    <col min="14349" max="14368" width="3.625" style="472" customWidth="1"/>
    <col min="14369" max="14592" width="9" style="472"/>
    <col min="14593" max="14603" width="3.625" style="472" customWidth="1"/>
    <col min="14604" max="14604" width="5" style="472" customWidth="1"/>
    <col min="14605" max="14624" width="3.625" style="472" customWidth="1"/>
    <col min="14625" max="14848" width="9" style="472"/>
    <col min="14849" max="14859" width="3.625" style="472" customWidth="1"/>
    <col min="14860" max="14860" width="5" style="472" customWidth="1"/>
    <col min="14861" max="14880" width="3.625" style="472" customWidth="1"/>
    <col min="14881" max="15104" width="9" style="472"/>
    <col min="15105" max="15115" width="3.625" style="472" customWidth="1"/>
    <col min="15116" max="15116" width="5" style="472" customWidth="1"/>
    <col min="15117" max="15136" width="3.625" style="472" customWidth="1"/>
    <col min="15137" max="15360" width="9" style="472"/>
    <col min="15361" max="15371" width="3.625" style="472" customWidth="1"/>
    <col min="15372" max="15372" width="5" style="472" customWidth="1"/>
    <col min="15373" max="15392" width="3.625" style="472" customWidth="1"/>
    <col min="15393" max="15616" width="9" style="472"/>
    <col min="15617" max="15627" width="3.625" style="472" customWidth="1"/>
    <col min="15628" max="15628" width="5" style="472" customWidth="1"/>
    <col min="15629" max="15648" width="3.625" style="472" customWidth="1"/>
    <col min="15649" max="15872" width="9" style="472"/>
    <col min="15873" max="15883" width="3.625" style="472" customWidth="1"/>
    <col min="15884" max="15884" width="5" style="472" customWidth="1"/>
    <col min="15885" max="15904" width="3.625" style="472" customWidth="1"/>
    <col min="15905" max="16128" width="9" style="472"/>
    <col min="16129" max="16139" width="3.625" style="472" customWidth="1"/>
    <col min="16140" max="16140" width="5" style="472" customWidth="1"/>
    <col min="16141" max="16160" width="3.625" style="472" customWidth="1"/>
    <col min="16161" max="16384" width="9" style="472"/>
  </cols>
  <sheetData>
    <row r="1" spans="2:24" ht="15.75" customHeight="1">
      <c r="X1" s="503" t="s">
        <v>700</v>
      </c>
    </row>
    <row r="2" spans="2:24" ht="24">
      <c r="M2" s="486" t="s">
        <v>532</v>
      </c>
    </row>
    <row r="3" spans="2:24" ht="15.75" customHeight="1"/>
    <row r="4" spans="2:24" ht="15.75" customHeight="1"/>
    <row r="5" spans="2:24" ht="15.75" customHeight="1"/>
    <row r="6" spans="2:24" ht="15.75" customHeight="1">
      <c r="Q6" s="473" t="s">
        <v>501</v>
      </c>
      <c r="R6" s="472" t="s">
        <v>502</v>
      </c>
      <c r="S6" s="472" t="s">
        <v>533</v>
      </c>
      <c r="U6" s="472" t="s">
        <v>534</v>
      </c>
      <c r="W6" s="472" t="s">
        <v>535</v>
      </c>
    </row>
    <row r="7" spans="2:24" ht="15.75" customHeight="1"/>
    <row r="8" spans="2:24" ht="15.75" customHeight="1">
      <c r="B8" s="475" t="s">
        <v>536</v>
      </c>
    </row>
    <row r="9" spans="2:24" ht="15.75" customHeight="1"/>
    <row r="10" spans="2:24" ht="15.75" customHeight="1">
      <c r="J10" s="475" t="s">
        <v>507</v>
      </c>
    </row>
    <row r="11" spans="2:24" ht="15.75" customHeight="1">
      <c r="G11" s="475"/>
      <c r="J11" s="622" t="s">
        <v>537</v>
      </c>
      <c r="K11" s="622"/>
      <c r="L11" s="622"/>
      <c r="M11" s="622"/>
    </row>
    <row r="12" spans="2:24" ht="15.75" customHeight="1">
      <c r="G12" s="475"/>
      <c r="J12" s="476"/>
      <c r="K12" s="476"/>
      <c r="L12" s="476"/>
      <c r="M12" s="476"/>
    </row>
    <row r="13" spans="2:24" ht="15.75" customHeight="1">
      <c r="J13" s="622" t="s">
        <v>538</v>
      </c>
      <c r="K13" s="622"/>
      <c r="L13" s="622"/>
      <c r="M13" s="622"/>
    </row>
    <row r="14" spans="2:24" ht="15.75" customHeight="1">
      <c r="J14" s="476"/>
      <c r="K14" s="476"/>
      <c r="L14" s="476"/>
      <c r="M14" s="476"/>
    </row>
    <row r="15" spans="2:24" ht="15.75" customHeight="1">
      <c r="J15" s="631" t="s">
        <v>539</v>
      </c>
      <c r="K15" s="622"/>
      <c r="L15" s="622"/>
      <c r="M15" s="622"/>
      <c r="W15" s="632" t="s">
        <v>540</v>
      </c>
    </row>
    <row r="16" spans="2:24" ht="15.75" customHeight="1">
      <c r="J16" s="622"/>
      <c r="K16" s="622"/>
      <c r="L16" s="622"/>
      <c r="M16" s="622"/>
      <c r="W16" s="632"/>
    </row>
    <row r="17" spans="2:22" ht="15.75" customHeight="1"/>
    <row r="18" spans="2:22" ht="15.75" customHeight="1"/>
    <row r="19" spans="2:22" ht="15.75" customHeight="1"/>
    <row r="20" spans="2:22" ht="15.75" customHeight="1"/>
    <row r="21" spans="2:22" ht="15.75" customHeight="1">
      <c r="D21" s="475" t="s">
        <v>541</v>
      </c>
      <c r="E21" s="475"/>
      <c r="L21" s="473"/>
      <c r="T21" s="475"/>
      <c r="V21" s="475"/>
    </row>
    <row r="22" spans="2:22" ht="15.75" customHeight="1">
      <c r="C22" s="475"/>
      <c r="D22" s="475"/>
    </row>
    <row r="23" spans="2:22" ht="15.75" customHeight="1">
      <c r="C23" s="487"/>
      <c r="D23" s="488" t="s">
        <v>542</v>
      </c>
      <c r="E23" s="487"/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7"/>
      <c r="V23" s="487"/>
    </row>
    <row r="24" spans="2:22" ht="15.75" customHeight="1"/>
    <row r="25" spans="2:22" ht="15.75" customHeight="1">
      <c r="B25" s="475"/>
      <c r="D25" s="475" t="s">
        <v>550</v>
      </c>
    </row>
    <row r="26" spans="2:22" ht="15.75" customHeight="1">
      <c r="B26" s="475"/>
    </row>
    <row r="27" spans="2:22" ht="15.75" customHeight="1"/>
    <row r="28" spans="2:22" ht="15.75" customHeight="1">
      <c r="M28" s="472" t="s">
        <v>543</v>
      </c>
    </row>
    <row r="29" spans="2:22" ht="15.75" customHeight="1"/>
    <row r="30" spans="2:22" ht="15.75" customHeight="1"/>
    <row r="31" spans="2:22" ht="15.75" customHeight="1">
      <c r="G31" s="475" t="s">
        <v>544</v>
      </c>
      <c r="J31" s="622" t="s">
        <v>545</v>
      </c>
      <c r="K31" s="622"/>
      <c r="L31" s="622"/>
      <c r="M31" s="622"/>
    </row>
    <row r="32" spans="2:22" ht="15.75" customHeight="1">
      <c r="G32" s="475"/>
      <c r="J32" s="476"/>
      <c r="K32" s="476"/>
      <c r="L32" s="476"/>
      <c r="M32" s="476"/>
    </row>
    <row r="33" spans="2:24" ht="15.75" customHeight="1">
      <c r="J33" s="622" t="s">
        <v>546</v>
      </c>
      <c r="K33" s="622"/>
      <c r="L33" s="622"/>
      <c r="M33" s="622"/>
    </row>
    <row r="34" spans="2:24" ht="15.75" customHeight="1">
      <c r="J34" s="476"/>
      <c r="K34" s="476"/>
      <c r="L34" s="476"/>
      <c r="M34" s="476"/>
    </row>
    <row r="35" spans="2:24" ht="15.75" customHeight="1">
      <c r="J35" s="622" t="s">
        <v>547</v>
      </c>
      <c r="K35" s="622"/>
      <c r="L35" s="622"/>
      <c r="M35" s="622"/>
    </row>
    <row r="36" spans="2:24" ht="15.75" customHeight="1"/>
    <row r="37" spans="2:24" ht="15.75" customHeight="1">
      <c r="S37" s="489" t="s">
        <v>548</v>
      </c>
      <c r="T37" s="490"/>
      <c r="U37" s="490"/>
      <c r="V37" s="490"/>
      <c r="W37" s="491"/>
    </row>
    <row r="38" spans="2:24" ht="15.75" customHeight="1">
      <c r="S38" s="492"/>
      <c r="T38" s="487"/>
      <c r="U38" s="487"/>
      <c r="V38" s="487"/>
      <c r="W38" s="493"/>
    </row>
    <row r="39" spans="2:24" ht="15.75" customHeight="1">
      <c r="S39" s="492"/>
      <c r="T39" s="487"/>
      <c r="U39" s="487"/>
      <c r="V39" s="487"/>
      <c r="W39" s="493"/>
    </row>
    <row r="40" spans="2:24" ht="15.75" customHeight="1">
      <c r="S40" s="492"/>
      <c r="T40" s="487"/>
      <c r="U40" s="487"/>
      <c r="V40" s="487"/>
      <c r="W40" s="493"/>
    </row>
    <row r="41" spans="2:24" ht="15.75" customHeight="1">
      <c r="S41" s="492"/>
      <c r="T41" s="487"/>
      <c r="U41" s="487"/>
      <c r="V41" s="487"/>
      <c r="W41" s="493"/>
    </row>
    <row r="42" spans="2:24" ht="15.75" customHeight="1">
      <c r="S42" s="492"/>
      <c r="T42" s="487"/>
      <c r="U42" s="487"/>
      <c r="V42" s="487"/>
      <c r="W42" s="493"/>
    </row>
    <row r="43" spans="2:24" ht="15.75" customHeight="1">
      <c r="S43" s="623" t="s">
        <v>549</v>
      </c>
      <c r="T43" s="624"/>
      <c r="U43" s="624"/>
      <c r="V43" s="624"/>
      <c r="W43" s="625"/>
    </row>
    <row r="44" spans="2:24" ht="26.25" customHeight="1">
      <c r="S44" s="626"/>
      <c r="T44" s="627"/>
      <c r="U44" s="627"/>
      <c r="V44" s="627"/>
      <c r="W44" s="628"/>
    </row>
    <row r="45" spans="2:24">
      <c r="T45" s="494"/>
      <c r="U45" s="494"/>
      <c r="V45" s="494"/>
      <c r="W45" s="494"/>
      <c r="X45" s="494"/>
    </row>
    <row r="46" spans="2:24">
      <c r="T46" s="494"/>
      <c r="U46" s="494"/>
      <c r="V46" s="494"/>
      <c r="W46" s="494"/>
      <c r="X46" s="494"/>
    </row>
    <row r="47" spans="2:24">
      <c r="T47" s="494"/>
      <c r="U47" s="494"/>
      <c r="V47" s="494"/>
      <c r="W47" s="494"/>
      <c r="X47" s="494"/>
    </row>
    <row r="48" spans="2:24" ht="43.5" customHeight="1">
      <c r="B48" s="629"/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30"/>
      <c r="X48" s="630"/>
    </row>
  </sheetData>
  <mergeCells count="9">
    <mergeCell ref="J33:M33"/>
    <mergeCell ref="J35:M35"/>
    <mergeCell ref="S43:W44"/>
    <mergeCell ref="B48:X48"/>
    <mergeCell ref="J11:M11"/>
    <mergeCell ref="J13:M13"/>
    <mergeCell ref="J15:M16"/>
    <mergeCell ref="W15:W16"/>
    <mergeCell ref="J31:M3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view="pageBreakPreview" topLeftCell="A215" zoomScale="85" zoomScaleNormal="100" zoomScaleSheetLayoutView="85" workbookViewId="0"/>
  </sheetViews>
  <sheetFormatPr defaultRowHeight="11.25"/>
  <cols>
    <col min="1" max="1" width="9.5" style="299" customWidth="1"/>
    <col min="2" max="2" width="9.5" style="304" customWidth="1"/>
    <col min="3" max="4" width="9.5" style="301" customWidth="1"/>
    <col min="5" max="5" width="5.875" style="302" customWidth="1"/>
    <col min="6" max="6" width="14.75" style="301" bestFit="1" customWidth="1"/>
    <col min="7" max="7" width="12.25" style="303" customWidth="1"/>
    <col min="8" max="8" width="12" style="303" customWidth="1"/>
    <col min="9" max="16384" width="9" style="303"/>
  </cols>
  <sheetData>
    <row r="1" spans="1:8" ht="12">
      <c r="A1" s="304"/>
      <c r="B1" s="300"/>
      <c r="H1" s="504" t="s">
        <v>706</v>
      </c>
    </row>
    <row r="2" spans="1:8">
      <c r="A2" s="304"/>
    </row>
    <row r="3" spans="1:8" ht="14.25" thickBot="1">
      <c r="A3" s="698" t="s">
        <v>293</v>
      </c>
      <c r="B3" s="699"/>
      <c r="C3" s="699"/>
      <c r="D3" s="699"/>
      <c r="E3" s="699"/>
      <c r="F3" s="699"/>
      <c r="G3" s="699"/>
      <c r="H3" s="699"/>
    </row>
    <row r="4" spans="1:8" s="307" customFormat="1" ht="12" thickBot="1">
      <c r="A4" s="305"/>
      <c r="B4" s="470"/>
      <c r="C4" s="470"/>
      <c r="D4" s="470"/>
      <c r="E4" s="306"/>
      <c r="F4" s="470"/>
      <c r="G4" s="700" t="s">
        <v>294</v>
      </c>
      <c r="H4" s="701"/>
    </row>
    <row r="5" spans="1:8" s="307" customFormat="1" ht="30" customHeight="1">
      <c r="A5" s="702" t="s">
        <v>295</v>
      </c>
      <c r="B5" s="702"/>
      <c r="C5" s="702"/>
      <c r="D5" s="702"/>
      <c r="E5" s="702"/>
      <c r="F5" s="702"/>
      <c r="G5" s="702"/>
      <c r="H5" s="702"/>
    </row>
    <row r="6" spans="1:8" s="307" customFormat="1" ht="30" customHeight="1">
      <c r="A6" s="702" t="s">
        <v>724</v>
      </c>
      <c r="B6" s="702"/>
      <c r="C6" s="702"/>
      <c r="D6" s="702"/>
      <c r="E6" s="702"/>
      <c r="F6" s="702"/>
      <c r="G6" s="702"/>
      <c r="H6" s="702"/>
    </row>
    <row r="7" spans="1:8" s="307" customFormat="1" ht="30" customHeight="1">
      <c r="A7" s="702" t="s">
        <v>296</v>
      </c>
      <c r="B7" s="702"/>
      <c r="C7" s="702"/>
      <c r="D7" s="702"/>
      <c r="E7" s="702"/>
      <c r="F7" s="702"/>
      <c r="G7" s="702"/>
      <c r="H7" s="702"/>
    </row>
    <row r="8" spans="1:8" s="307" customFormat="1" ht="12.75" thickBot="1">
      <c r="A8" s="551"/>
      <c r="B8" s="551"/>
      <c r="C8" s="551"/>
      <c r="D8" s="551"/>
      <c r="E8" s="552"/>
      <c r="F8" s="551"/>
      <c r="G8" s="553"/>
      <c r="H8" s="553"/>
    </row>
    <row r="9" spans="1:8" s="310" customFormat="1" ht="27.75" thickBot="1">
      <c r="A9" s="703" t="s">
        <v>297</v>
      </c>
      <c r="B9" s="704"/>
      <c r="C9" s="704"/>
      <c r="D9" s="704"/>
      <c r="E9" s="704"/>
      <c r="F9" s="705"/>
      <c r="G9" s="308" t="s">
        <v>298</v>
      </c>
      <c r="H9" s="309" t="s">
        <v>299</v>
      </c>
    </row>
    <row r="10" spans="1:8" ht="18" customHeight="1">
      <c r="A10" s="706" t="s">
        <v>602</v>
      </c>
      <c r="B10" s="707"/>
      <c r="C10" s="707"/>
      <c r="D10" s="707"/>
      <c r="E10" s="707"/>
      <c r="F10" s="707"/>
      <c r="G10" s="707"/>
      <c r="H10" s="708"/>
    </row>
    <row r="11" spans="1:8" ht="18" customHeight="1">
      <c r="A11" s="529" t="s">
        <v>300</v>
      </c>
      <c r="B11" s="530"/>
      <c r="C11" s="530"/>
      <c r="D11" s="530"/>
      <c r="E11" s="530"/>
      <c r="F11" s="530"/>
      <c r="G11" s="530"/>
      <c r="H11" s="531"/>
    </row>
    <row r="12" spans="1:8" ht="18" customHeight="1">
      <c r="A12" s="311"/>
      <c r="B12" s="642" t="s">
        <v>603</v>
      </c>
      <c r="C12" s="642"/>
      <c r="D12" s="642"/>
      <c r="E12" s="642"/>
      <c r="F12" s="495" t="s">
        <v>604</v>
      </c>
      <c r="G12" s="312"/>
      <c r="H12" s="313"/>
    </row>
    <row r="13" spans="1:8" ht="18" customHeight="1">
      <c r="A13" s="311"/>
      <c r="B13" s="642"/>
      <c r="C13" s="642"/>
      <c r="D13" s="642"/>
      <c r="E13" s="642"/>
      <c r="F13" s="495" t="s">
        <v>551</v>
      </c>
      <c r="G13" s="312"/>
      <c r="H13" s="313"/>
    </row>
    <row r="14" spans="1:8" ht="18" customHeight="1">
      <c r="A14" s="311"/>
      <c r="B14" s="642"/>
      <c r="C14" s="642"/>
      <c r="D14" s="642"/>
      <c r="E14" s="642"/>
      <c r="F14" s="495" t="s">
        <v>552</v>
      </c>
      <c r="G14" s="312"/>
      <c r="H14" s="313"/>
    </row>
    <row r="15" spans="1:8" ht="18" customHeight="1">
      <c r="A15" s="532"/>
      <c r="B15" s="649"/>
      <c r="C15" s="649"/>
      <c r="D15" s="649"/>
      <c r="E15" s="649"/>
      <c r="F15" s="518" t="s">
        <v>605</v>
      </c>
      <c r="G15" s="519"/>
      <c r="H15" s="520"/>
    </row>
    <row r="16" spans="1:8" ht="18" customHeight="1">
      <c r="A16" s="652" t="s">
        <v>301</v>
      </c>
      <c r="B16" s="637"/>
      <c r="C16" s="637"/>
      <c r="D16" s="637"/>
      <c r="E16" s="637"/>
      <c r="F16" s="637"/>
      <c r="G16" s="637"/>
      <c r="H16" s="693"/>
    </row>
    <row r="17" spans="1:8" ht="18" customHeight="1">
      <c r="A17" s="563"/>
      <c r="B17" s="633" t="s">
        <v>302</v>
      </c>
      <c r="C17" s="634"/>
      <c r="D17" s="634"/>
      <c r="E17" s="635"/>
      <c r="F17" s="495" t="s">
        <v>303</v>
      </c>
      <c r="G17" s="312"/>
      <c r="H17" s="313"/>
    </row>
    <row r="18" spans="1:8" ht="18" customHeight="1">
      <c r="A18" s="533"/>
      <c r="B18" s="636"/>
      <c r="C18" s="637"/>
      <c r="D18" s="637"/>
      <c r="E18" s="638"/>
      <c r="F18" s="495" t="s">
        <v>304</v>
      </c>
      <c r="G18" s="312"/>
      <c r="H18" s="313"/>
    </row>
    <row r="19" spans="1:8" ht="18" customHeight="1">
      <c r="A19" s="533"/>
      <c r="B19" s="636"/>
      <c r="C19" s="637"/>
      <c r="D19" s="637"/>
      <c r="E19" s="638"/>
      <c r="F19" s="495" t="s">
        <v>305</v>
      </c>
      <c r="G19" s="312"/>
      <c r="H19" s="313"/>
    </row>
    <row r="20" spans="1:8" ht="18" customHeight="1">
      <c r="A20" s="533"/>
      <c r="B20" s="636"/>
      <c r="C20" s="637"/>
      <c r="D20" s="637"/>
      <c r="E20" s="638"/>
      <c r="F20" s="495" t="s">
        <v>306</v>
      </c>
      <c r="G20" s="312"/>
      <c r="H20" s="313"/>
    </row>
    <row r="21" spans="1:8" ht="18" customHeight="1">
      <c r="A21" s="533"/>
      <c r="B21" s="639"/>
      <c r="C21" s="640"/>
      <c r="D21" s="640"/>
      <c r="E21" s="641"/>
      <c r="F21" s="495" t="s">
        <v>606</v>
      </c>
      <c r="G21" s="312"/>
      <c r="H21" s="313"/>
    </row>
    <row r="22" spans="1:8" ht="18" customHeight="1">
      <c r="A22" s="534"/>
      <c r="B22" s="633" t="s">
        <v>307</v>
      </c>
      <c r="C22" s="634"/>
      <c r="D22" s="634"/>
      <c r="E22" s="635"/>
      <c r="F22" s="495" t="s">
        <v>607</v>
      </c>
      <c r="G22" s="312"/>
      <c r="H22" s="313"/>
    </row>
    <row r="23" spans="1:8" ht="18" customHeight="1">
      <c r="A23" s="534"/>
      <c r="B23" s="636"/>
      <c r="C23" s="637"/>
      <c r="D23" s="637"/>
      <c r="E23" s="638"/>
      <c r="F23" s="495" t="s">
        <v>553</v>
      </c>
      <c r="G23" s="312"/>
      <c r="H23" s="313"/>
    </row>
    <row r="24" spans="1:8" ht="18" customHeight="1">
      <c r="A24" s="534"/>
      <c r="B24" s="639"/>
      <c r="C24" s="640"/>
      <c r="D24" s="640"/>
      <c r="E24" s="641"/>
      <c r="F24" s="495" t="s">
        <v>554</v>
      </c>
      <c r="G24" s="312"/>
      <c r="H24" s="313"/>
    </row>
    <row r="25" spans="1:8" ht="18" customHeight="1">
      <c r="A25" s="534"/>
      <c r="B25" s="669" t="s">
        <v>308</v>
      </c>
      <c r="C25" s="670"/>
      <c r="D25" s="670"/>
      <c r="E25" s="671"/>
      <c r="F25" s="495" t="s">
        <v>608</v>
      </c>
      <c r="G25" s="312"/>
      <c r="H25" s="313"/>
    </row>
    <row r="26" spans="1:8" ht="18" customHeight="1">
      <c r="A26" s="534"/>
      <c r="B26" s="636" t="s">
        <v>309</v>
      </c>
      <c r="C26" s="637"/>
      <c r="D26" s="637"/>
      <c r="E26" s="638"/>
      <c r="F26" s="496" t="s">
        <v>609</v>
      </c>
      <c r="G26" s="312"/>
      <c r="H26" s="313"/>
    </row>
    <row r="27" spans="1:8" ht="18" customHeight="1">
      <c r="A27" s="534"/>
      <c r="B27" s="636"/>
      <c r="C27" s="637"/>
      <c r="D27" s="637"/>
      <c r="E27" s="638"/>
      <c r="F27" s="495" t="s">
        <v>310</v>
      </c>
      <c r="G27" s="312"/>
      <c r="H27" s="313"/>
    </row>
    <row r="28" spans="1:8" ht="18" customHeight="1">
      <c r="A28" s="534"/>
      <c r="B28" s="636"/>
      <c r="C28" s="637"/>
      <c r="D28" s="637"/>
      <c r="E28" s="638"/>
      <c r="F28" s="515" t="s">
        <v>610</v>
      </c>
      <c r="G28" s="516"/>
      <c r="H28" s="517"/>
    </row>
    <row r="29" spans="1:8" ht="18" customHeight="1">
      <c r="A29" s="654" t="s">
        <v>311</v>
      </c>
      <c r="B29" s="655"/>
      <c r="C29" s="655"/>
      <c r="D29" s="655"/>
      <c r="E29" s="655"/>
      <c r="F29" s="655"/>
      <c r="G29" s="655"/>
      <c r="H29" s="656"/>
    </row>
    <row r="30" spans="1:8" ht="18" customHeight="1">
      <c r="A30" s="650" t="s">
        <v>555</v>
      </c>
      <c r="B30" s="651"/>
      <c r="C30" s="651"/>
      <c r="D30" s="651"/>
      <c r="E30" s="651"/>
      <c r="F30" s="651"/>
      <c r="G30" s="651"/>
      <c r="H30" s="657"/>
    </row>
    <row r="31" spans="1:8" ht="18" customHeight="1">
      <c r="A31" s="534"/>
      <c r="B31" s="668" t="s">
        <v>312</v>
      </c>
      <c r="C31" s="668"/>
      <c r="D31" s="668"/>
      <c r="E31" s="668"/>
      <c r="F31" s="495" t="s">
        <v>611</v>
      </c>
      <c r="G31" s="312"/>
      <c r="H31" s="313"/>
    </row>
    <row r="32" spans="1:8" ht="18" customHeight="1">
      <c r="A32" s="534"/>
      <c r="B32" s="668"/>
      <c r="C32" s="668"/>
      <c r="D32" s="668"/>
      <c r="E32" s="668"/>
      <c r="F32" s="495" t="s">
        <v>313</v>
      </c>
      <c r="G32" s="312"/>
      <c r="H32" s="313"/>
    </row>
    <row r="33" spans="1:8" ht="18" customHeight="1">
      <c r="A33" s="534"/>
      <c r="B33" s="668"/>
      <c r="C33" s="668"/>
      <c r="D33" s="668"/>
      <c r="E33" s="668"/>
      <c r="F33" s="495" t="s">
        <v>612</v>
      </c>
      <c r="G33" s="312"/>
      <c r="H33" s="313"/>
    </row>
    <row r="34" spans="1:8" ht="18" customHeight="1">
      <c r="A34" s="534"/>
      <c r="B34" s="668"/>
      <c r="C34" s="668"/>
      <c r="D34" s="668"/>
      <c r="E34" s="668"/>
      <c r="F34" s="502" t="s">
        <v>556</v>
      </c>
      <c r="G34" s="497"/>
      <c r="H34" s="498"/>
    </row>
    <row r="35" spans="1:8" ht="18" customHeight="1">
      <c r="A35" s="534"/>
      <c r="B35" s="668"/>
      <c r="C35" s="668"/>
      <c r="D35" s="668"/>
      <c r="E35" s="668"/>
      <c r="F35" s="495" t="s">
        <v>314</v>
      </c>
      <c r="G35" s="312"/>
      <c r="H35" s="313"/>
    </row>
    <row r="36" spans="1:8" ht="18" customHeight="1">
      <c r="A36" s="534"/>
      <c r="B36" s="668"/>
      <c r="C36" s="668"/>
      <c r="D36" s="668"/>
      <c r="E36" s="668"/>
      <c r="F36" s="495" t="s">
        <v>315</v>
      </c>
      <c r="G36" s="312"/>
      <c r="H36" s="313"/>
    </row>
    <row r="37" spans="1:8" ht="18" customHeight="1">
      <c r="A37" s="534"/>
      <c r="B37" s="668"/>
      <c r="C37" s="668"/>
      <c r="D37" s="668"/>
      <c r="E37" s="668"/>
      <c r="F37" s="495" t="s">
        <v>613</v>
      </c>
      <c r="G37" s="312"/>
      <c r="H37" s="313"/>
    </row>
    <row r="38" spans="1:8" ht="18" customHeight="1">
      <c r="A38" s="534"/>
      <c r="B38" s="668"/>
      <c r="C38" s="668"/>
      <c r="D38" s="668"/>
      <c r="E38" s="668"/>
      <c r="F38" s="495" t="s">
        <v>316</v>
      </c>
      <c r="G38" s="312"/>
      <c r="H38" s="313"/>
    </row>
    <row r="39" spans="1:8" ht="18" customHeight="1">
      <c r="A39" s="534"/>
      <c r="B39" s="668"/>
      <c r="C39" s="668"/>
      <c r="D39" s="668"/>
      <c r="E39" s="668"/>
      <c r="F39" s="495" t="s">
        <v>317</v>
      </c>
      <c r="G39" s="312"/>
      <c r="H39" s="313"/>
    </row>
    <row r="40" spans="1:8" ht="18" customHeight="1">
      <c r="A40" s="534"/>
      <c r="B40" s="668"/>
      <c r="C40" s="668"/>
      <c r="D40" s="668"/>
      <c r="E40" s="668"/>
      <c r="F40" s="495" t="s">
        <v>614</v>
      </c>
      <c r="G40" s="312"/>
      <c r="H40" s="313"/>
    </row>
    <row r="41" spans="1:8" ht="18" customHeight="1">
      <c r="A41" s="534"/>
      <c r="B41" s="668"/>
      <c r="C41" s="668"/>
      <c r="D41" s="668"/>
      <c r="E41" s="668"/>
      <c r="F41" s="495" t="s">
        <v>557</v>
      </c>
      <c r="G41" s="312"/>
      <c r="H41" s="313"/>
    </row>
    <row r="42" spans="1:8" ht="18" customHeight="1">
      <c r="A42" s="534"/>
      <c r="B42" s="663" t="s">
        <v>615</v>
      </c>
      <c r="C42" s="664"/>
      <c r="D42" s="664"/>
      <c r="E42" s="665"/>
      <c r="F42" s="495" t="s">
        <v>558</v>
      </c>
      <c r="G42" s="312"/>
      <c r="H42" s="313"/>
    </row>
    <row r="43" spans="1:8" ht="18" customHeight="1">
      <c r="A43" s="534"/>
      <c r="B43" s="674"/>
      <c r="C43" s="675"/>
      <c r="D43" s="675"/>
      <c r="E43" s="676"/>
      <c r="F43" s="495" t="s">
        <v>616</v>
      </c>
      <c r="G43" s="312"/>
      <c r="H43" s="313"/>
    </row>
    <row r="44" spans="1:8" ht="18" customHeight="1">
      <c r="A44" s="534"/>
      <c r="B44" s="663" t="s">
        <v>318</v>
      </c>
      <c r="C44" s="664"/>
      <c r="D44" s="664"/>
      <c r="E44" s="665"/>
      <c r="F44" s="496" t="s">
        <v>617</v>
      </c>
      <c r="G44" s="312"/>
      <c r="H44" s="313"/>
    </row>
    <row r="45" spans="1:8" ht="18" customHeight="1">
      <c r="A45" s="534"/>
      <c r="B45" s="666"/>
      <c r="C45" s="659"/>
      <c r="D45" s="659"/>
      <c r="E45" s="667"/>
      <c r="F45" s="495" t="s">
        <v>618</v>
      </c>
      <c r="G45" s="312"/>
      <c r="H45" s="313"/>
    </row>
    <row r="46" spans="1:8" ht="18" customHeight="1">
      <c r="A46" s="534"/>
      <c r="B46" s="666"/>
      <c r="C46" s="659"/>
      <c r="D46" s="659"/>
      <c r="E46" s="667"/>
      <c r="F46" s="495" t="s">
        <v>319</v>
      </c>
      <c r="G46" s="312"/>
      <c r="H46" s="313"/>
    </row>
    <row r="47" spans="1:8" ht="18" customHeight="1">
      <c r="A47" s="534"/>
      <c r="B47" s="666"/>
      <c r="C47" s="659"/>
      <c r="D47" s="659"/>
      <c r="E47" s="667"/>
      <c r="F47" s="495" t="s">
        <v>320</v>
      </c>
      <c r="G47" s="312"/>
      <c r="H47" s="313"/>
    </row>
    <row r="48" spans="1:8" ht="18" customHeight="1">
      <c r="A48" s="534"/>
      <c r="B48" s="666"/>
      <c r="C48" s="659"/>
      <c r="D48" s="659"/>
      <c r="E48" s="667"/>
      <c r="F48" s="495" t="s">
        <v>619</v>
      </c>
      <c r="G48" s="312"/>
      <c r="H48" s="313"/>
    </row>
    <row r="49" spans="1:8" ht="18" customHeight="1">
      <c r="A49" s="534"/>
      <c r="B49" s="663" t="s">
        <v>321</v>
      </c>
      <c r="C49" s="664"/>
      <c r="D49" s="664"/>
      <c r="E49" s="665"/>
      <c r="F49" s="495" t="s">
        <v>559</v>
      </c>
      <c r="G49" s="312"/>
      <c r="H49" s="313"/>
    </row>
    <row r="50" spans="1:8" ht="18" customHeight="1">
      <c r="A50" s="534"/>
      <c r="B50" s="666"/>
      <c r="C50" s="659"/>
      <c r="D50" s="659"/>
      <c r="E50" s="667"/>
      <c r="F50" s="495" t="s">
        <v>560</v>
      </c>
      <c r="G50" s="312"/>
      <c r="H50" s="313"/>
    </row>
    <row r="51" spans="1:8" ht="18" customHeight="1">
      <c r="A51" s="534"/>
      <c r="B51" s="666"/>
      <c r="C51" s="659"/>
      <c r="D51" s="659"/>
      <c r="E51" s="667"/>
      <c r="F51" s="495" t="s">
        <v>561</v>
      </c>
      <c r="G51" s="312"/>
      <c r="H51" s="313"/>
    </row>
    <row r="52" spans="1:8" ht="18" customHeight="1">
      <c r="A52" s="534"/>
      <c r="B52" s="666"/>
      <c r="C52" s="659"/>
      <c r="D52" s="659"/>
      <c r="E52" s="667"/>
      <c r="F52" s="495" t="s">
        <v>322</v>
      </c>
      <c r="G52" s="312"/>
      <c r="H52" s="313"/>
    </row>
    <row r="53" spans="1:8" ht="18" customHeight="1">
      <c r="A53" s="534"/>
      <c r="B53" s="666"/>
      <c r="C53" s="659"/>
      <c r="D53" s="659"/>
      <c r="E53" s="667"/>
      <c r="F53" s="495" t="s">
        <v>323</v>
      </c>
      <c r="G53" s="312"/>
      <c r="H53" s="313"/>
    </row>
    <row r="54" spans="1:8" ht="18" customHeight="1">
      <c r="A54" s="534"/>
      <c r="B54" s="666"/>
      <c r="C54" s="659"/>
      <c r="D54" s="659"/>
      <c r="E54" s="667"/>
      <c r="F54" s="495" t="s">
        <v>620</v>
      </c>
      <c r="G54" s="312"/>
      <c r="H54" s="313"/>
    </row>
    <row r="55" spans="1:8" ht="18" customHeight="1">
      <c r="A55" s="534"/>
      <c r="B55" s="666"/>
      <c r="C55" s="659"/>
      <c r="D55" s="659"/>
      <c r="E55" s="667"/>
      <c r="F55" s="495" t="s">
        <v>324</v>
      </c>
      <c r="G55" s="312"/>
      <c r="H55" s="313"/>
    </row>
    <row r="56" spans="1:8" ht="18" customHeight="1">
      <c r="A56" s="534"/>
      <c r="B56" s="666"/>
      <c r="C56" s="659"/>
      <c r="D56" s="659"/>
      <c r="E56" s="667"/>
      <c r="F56" s="495" t="s">
        <v>325</v>
      </c>
      <c r="G56" s="312"/>
      <c r="H56" s="313"/>
    </row>
    <row r="57" spans="1:8" ht="18" customHeight="1">
      <c r="A57" s="534"/>
      <c r="B57" s="666"/>
      <c r="C57" s="659"/>
      <c r="D57" s="659"/>
      <c r="E57" s="667"/>
      <c r="F57" s="495" t="s">
        <v>621</v>
      </c>
      <c r="G57" s="312"/>
      <c r="H57" s="313"/>
    </row>
    <row r="58" spans="1:8" ht="18" customHeight="1">
      <c r="A58" s="534"/>
      <c r="B58" s="663" t="s">
        <v>326</v>
      </c>
      <c r="C58" s="664"/>
      <c r="D58" s="664"/>
      <c r="E58" s="665"/>
      <c r="F58" s="496" t="s">
        <v>622</v>
      </c>
      <c r="G58" s="312"/>
      <c r="H58" s="313"/>
    </row>
    <row r="59" spans="1:8" ht="18" customHeight="1">
      <c r="A59" s="534"/>
      <c r="B59" s="666"/>
      <c r="C59" s="659"/>
      <c r="D59" s="659"/>
      <c r="E59" s="667"/>
      <c r="F59" s="495" t="s">
        <v>623</v>
      </c>
      <c r="G59" s="312"/>
      <c r="H59" s="313"/>
    </row>
    <row r="60" spans="1:8" ht="18" customHeight="1">
      <c r="A60" s="534"/>
      <c r="B60" s="666"/>
      <c r="C60" s="659"/>
      <c r="D60" s="659"/>
      <c r="E60" s="667"/>
      <c r="F60" s="495" t="s">
        <v>624</v>
      </c>
      <c r="G60" s="312"/>
      <c r="H60" s="313"/>
    </row>
    <row r="61" spans="1:8" ht="18" customHeight="1">
      <c r="A61" s="534"/>
      <c r="B61" s="666"/>
      <c r="C61" s="659"/>
      <c r="D61" s="659"/>
      <c r="E61" s="667"/>
      <c r="F61" s="495" t="s">
        <v>562</v>
      </c>
      <c r="G61" s="312"/>
      <c r="H61" s="313"/>
    </row>
    <row r="62" spans="1:8" ht="18" customHeight="1">
      <c r="A62" s="534"/>
      <c r="B62" s="674"/>
      <c r="C62" s="675"/>
      <c r="D62" s="675"/>
      <c r="E62" s="676"/>
      <c r="F62" s="495" t="s">
        <v>563</v>
      </c>
      <c r="G62" s="312"/>
      <c r="H62" s="313"/>
    </row>
    <row r="63" spans="1:8" ht="18" customHeight="1">
      <c r="A63" s="532"/>
      <c r="B63" s="679" t="s">
        <v>564</v>
      </c>
      <c r="C63" s="680"/>
      <c r="D63" s="680"/>
      <c r="E63" s="681"/>
      <c r="F63" s="518" t="s">
        <v>327</v>
      </c>
      <c r="G63" s="519"/>
      <c r="H63" s="520"/>
    </row>
    <row r="64" spans="1:8" ht="18" customHeight="1">
      <c r="A64" s="650" t="s">
        <v>328</v>
      </c>
      <c r="B64" s="651"/>
      <c r="C64" s="651"/>
      <c r="D64" s="651"/>
      <c r="E64" s="651"/>
      <c r="F64" s="651"/>
      <c r="G64" s="651"/>
      <c r="H64" s="657"/>
    </row>
    <row r="65" spans="1:8" ht="18" customHeight="1">
      <c r="A65" s="533"/>
      <c r="B65" s="669" t="s">
        <v>329</v>
      </c>
      <c r="C65" s="670"/>
      <c r="D65" s="670"/>
      <c r="E65" s="671"/>
      <c r="F65" s="495" t="s">
        <v>330</v>
      </c>
      <c r="G65" s="312"/>
      <c r="H65" s="313"/>
    </row>
    <row r="66" spans="1:8" ht="18" customHeight="1">
      <c r="A66" s="672"/>
      <c r="B66" s="663" t="s">
        <v>625</v>
      </c>
      <c r="C66" s="664"/>
      <c r="D66" s="664"/>
      <c r="E66" s="665"/>
      <c r="F66" s="495" t="s">
        <v>626</v>
      </c>
      <c r="G66" s="314"/>
      <c r="H66" s="313"/>
    </row>
    <row r="67" spans="1:8" ht="18" customHeight="1">
      <c r="A67" s="672"/>
      <c r="B67" s="666"/>
      <c r="C67" s="659"/>
      <c r="D67" s="659"/>
      <c r="E67" s="667"/>
      <c r="F67" s="495" t="s">
        <v>332</v>
      </c>
      <c r="G67" s="314"/>
      <c r="H67" s="313"/>
    </row>
    <row r="68" spans="1:8" ht="18" customHeight="1">
      <c r="A68" s="672"/>
      <c r="B68" s="666"/>
      <c r="C68" s="659"/>
      <c r="D68" s="659"/>
      <c r="E68" s="667"/>
      <c r="F68" s="495" t="s">
        <v>333</v>
      </c>
      <c r="G68" s="314"/>
      <c r="H68" s="313"/>
    </row>
    <row r="69" spans="1:8" ht="18" customHeight="1">
      <c r="A69" s="672"/>
      <c r="B69" s="666"/>
      <c r="C69" s="659"/>
      <c r="D69" s="659"/>
      <c r="E69" s="667"/>
      <c r="F69" s="495" t="s">
        <v>565</v>
      </c>
      <c r="G69" s="314"/>
      <c r="H69" s="313"/>
    </row>
    <row r="70" spans="1:8" ht="18" customHeight="1">
      <c r="A70" s="672"/>
      <c r="B70" s="666"/>
      <c r="C70" s="659"/>
      <c r="D70" s="659"/>
      <c r="E70" s="667"/>
      <c r="F70" s="495" t="s">
        <v>566</v>
      </c>
      <c r="G70" s="314"/>
      <c r="H70" s="313"/>
    </row>
    <row r="71" spans="1:8" ht="18" customHeight="1">
      <c r="A71" s="672"/>
      <c r="B71" s="666"/>
      <c r="C71" s="659"/>
      <c r="D71" s="659"/>
      <c r="E71" s="667"/>
      <c r="F71" s="495" t="s">
        <v>334</v>
      </c>
      <c r="G71" s="314"/>
      <c r="H71" s="313"/>
    </row>
    <row r="72" spans="1:8" ht="18" customHeight="1">
      <c r="A72" s="672"/>
      <c r="B72" s="666"/>
      <c r="C72" s="659"/>
      <c r="D72" s="659"/>
      <c r="E72" s="667"/>
      <c r="F72" s="495" t="s">
        <v>335</v>
      </c>
      <c r="G72" s="314"/>
      <c r="H72" s="313"/>
    </row>
    <row r="73" spans="1:8" ht="18" customHeight="1">
      <c r="A73" s="672"/>
      <c r="B73" s="666"/>
      <c r="C73" s="659"/>
      <c r="D73" s="659"/>
      <c r="E73" s="667"/>
      <c r="F73" s="495" t="s">
        <v>627</v>
      </c>
      <c r="G73" s="314"/>
      <c r="H73" s="313"/>
    </row>
    <row r="74" spans="1:8" ht="18" customHeight="1">
      <c r="A74" s="672"/>
      <c r="B74" s="666"/>
      <c r="C74" s="659"/>
      <c r="D74" s="659"/>
      <c r="E74" s="667"/>
      <c r="F74" s="495" t="s">
        <v>336</v>
      </c>
      <c r="G74" s="314"/>
      <c r="H74" s="313"/>
    </row>
    <row r="75" spans="1:8" ht="18" customHeight="1">
      <c r="A75" s="672"/>
      <c r="B75" s="666"/>
      <c r="C75" s="659"/>
      <c r="D75" s="659"/>
      <c r="E75" s="667"/>
      <c r="F75" s="495" t="s">
        <v>628</v>
      </c>
      <c r="G75" s="314"/>
      <c r="H75" s="313"/>
    </row>
    <row r="76" spans="1:8" ht="18" customHeight="1">
      <c r="A76" s="672"/>
      <c r="B76" s="674"/>
      <c r="C76" s="675"/>
      <c r="D76" s="675"/>
      <c r="E76" s="676"/>
      <c r="F76" s="495" t="s">
        <v>629</v>
      </c>
      <c r="G76" s="314"/>
      <c r="H76" s="313"/>
    </row>
    <row r="77" spans="1:8" ht="18" customHeight="1">
      <c r="A77" s="672"/>
      <c r="B77" s="663" t="s">
        <v>308</v>
      </c>
      <c r="C77" s="664"/>
      <c r="D77" s="664"/>
      <c r="E77" s="665"/>
      <c r="F77" s="495" t="s">
        <v>337</v>
      </c>
      <c r="G77" s="314"/>
      <c r="H77" s="313"/>
    </row>
    <row r="78" spans="1:8" ht="18" customHeight="1">
      <c r="A78" s="672"/>
      <c r="B78" s="666"/>
      <c r="C78" s="659"/>
      <c r="D78" s="659"/>
      <c r="E78" s="667"/>
      <c r="F78" s="495" t="s">
        <v>338</v>
      </c>
      <c r="G78" s="314"/>
      <c r="H78" s="313"/>
    </row>
    <row r="79" spans="1:8" ht="18" customHeight="1">
      <c r="A79" s="672"/>
      <c r="B79" s="663" t="s">
        <v>630</v>
      </c>
      <c r="C79" s="664"/>
      <c r="D79" s="664"/>
      <c r="E79" s="665"/>
      <c r="F79" s="495" t="s">
        <v>567</v>
      </c>
      <c r="G79" s="314"/>
      <c r="H79" s="313"/>
    </row>
    <row r="80" spans="1:8" ht="18" customHeight="1">
      <c r="A80" s="672"/>
      <c r="B80" s="666"/>
      <c r="C80" s="659"/>
      <c r="D80" s="659"/>
      <c r="E80" s="667"/>
      <c r="F80" s="495" t="s">
        <v>568</v>
      </c>
      <c r="G80" s="314"/>
      <c r="H80" s="313"/>
    </row>
    <row r="81" spans="1:8" ht="18" customHeight="1">
      <c r="A81" s="672"/>
      <c r="B81" s="666"/>
      <c r="C81" s="659"/>
      <c r="D81" s="659"/>
      <c r="E81" s="667"/>
      <c r="F81" s="495" t="s">
        <v>339</v>
      </c>
      <c r="G81" s="314"/>
      <c r="H81" s="313"/>
    </row>
    <row r="82" spans="1:8" ht="18" customHeight="1">
      <c r="A82" s="673"/>
      <c r="B82" s="677"/>
      <c r="C82" s="660"/>
      <c r="D82" s="660"/>
      <c r="E82" s="678"/>
      <c r="F82" s="518" t="s">
        <v>631</v>
      </c>
      <c r="G82" s="521"/>
      <c r="H82" s="520"/>
    </row>
    <row r="83" spans="1:8" ht="18" customHeight="1">
      <c r="A83" s="654" t="s">
        <v>340</v>
      </c>
      <c r="B83" s="655"/>
      <c r="C83" s="655"/>
      <c r="D83" s="655"/>
      <c r="E83" s="655"/>
      <c r="F83" s="655"/>
      <c r="G83" s="655"/>
      <c r="H83" s="656"/>
    </row>
    <row r="84" spans="1:8" ht="18" customHeight="1">
      <c r="A84" s="652" t="s">
        <v>341</v>
      </c>
      <c r="B84" s="637"/>
      <c r="C84" s="637"/>
      <c r="D84" s="637"/>
      <c r="E84" s="637"/>
      <c r="F84" s="637"/>
      <c r="G84" s="637"/>
      <c r="H84" s="693"/>
    </row>
    <row r="85" spans="1:8" ht="18" customHeight="1">
      <c r="A85" s="672"/>
      <c r="B85" s="668" t="s">
        <v>342</v>
      </c>
      <c r="C85" s="668"/>
      <c r="D85" s="668"/>
      <c r="E85" s="668"/>
      <c r="F85" s="499" t="s">
        <v>343</v>
      </c>
      <c r="G85" s="314"/>
      <c r="H85" s="313"/>
    </row>
    <row r="86" spans="1:8" ht="18" customHeight="1">
      <c r="A86" s="672"/>
      <c r="B86" s="668"/>
      <c r="C86" s="668"/>
      <c r="D86" s="668"/>
      <c r="E86" s="668"/>
      <c r="F86" s="499" t="s">
        <v>632</v>
      </c>
      <c r="G86" s="314"/>
      <c r="H86" s="313"/>
    </row>
    <row r="87" spans="1:8" ht="18" customHeight="1">
      <c r="A87" s="672"/>
      <c r="B87" s="668"/>
      <c r="C87" s="668"/>
      <c r="D87" s="668"/>
      <c r="E87" s="668"/>
      <c r="F87" s="499" t="s">
        <v>344</v>
      </c>
      <c r="G87" s="314"/>
      <c r="H87" s="313"/>
    </row>
    <row r="88" spans="1:8" ht="18" customHeight="1">
      <c r="A88" s="673"/>
      <c r="B88" s="694"/>
      <c r="C88" s="694"/>
      <c r="D88" s="694"/>
      <c r="E88" s="694"/>
      <c r="F88" s="522" t="s">
        <v>569</v>
      </c>
      <c r="G88" s="521"/>
      <c r="H88" s="520"/>
    </row>
    <row r="89" spans="1:8" ht="18" customHeight="1">
      <c r="A89" s="650" t="s">
        <v>328</v>
      </c>
      <c r="B89" s="651"/>
      <c r="C89" s="651"/>
      <c r="D89" s="651"/>
      <c r="E89" s="651"/>
      <c r="F89" s="651"/>
      <c r="G89" s="651"/>
      <c r="H89" s="657"/>
    </row>
    <row r="90" spans="1:8" ht="18" customHeight="1">
      <c r="A90" s="672"/>
      <c r="B90" s="668" t="s">
        <v>345</v>
      </c>
      <c r="C90" s="668"/>
      <c r="D90" s="668"/>
      <c r="E90" s="668"/>
      <c r="F90" s="499" t="s">
        <v>633</v>
      </c>
      <c r="G90" s="314"/>
      <c r="H90" s="313"/>
    </row>
    <row r="91" spans="1:8" ht="18" customHeight="1">
      <c r="A91" s="673"/>
      <c r="B91" s="694" t="s">
        <v>630</v>
      </c>
      <c r="C91" s="694"/>
      <c r="D91" s="694"/>
      <c r="E91" s="694"/>
      <c r="F91" s="522" t="s">
        <v>634</v>
      </c>
      <c r="G91" s="521"/>
      <c r="H91" s="520"/>
    </row>
    <row r="92" spans="1:8" ht="18" customHeight="1">
      <c r="A92" s="654" t="s">
        <v>346</v>
      </c>
      <c r="B92" s="655"/>
      <c r="C92" s="655"/>
      <c r="D92" s="655"/>
      <c r="E92" s="655"/>
      <c r="F92" s="655"/>
      <c r="G92" s="655"/>
      <c r="H92" s="656"/>
    </row>
    <row r="93" spans="1:8" s="500" customFormat="1" ht="18" customHeight="1">
      <c r="A93" s="695" t="s">
        <v>347</v>
      </c>
      <c r="B93" s="696"/>
      <c r="C93" s="696"/>
      <c r="D93" s="696"/>
      <c r="E93" s="696"/>
      <c r="F93" s="696"/>
      <c r="G93" s="696"/>
      <c r="H93" s="697"/>
    </row>
    <row r="94" spans="1:8" ht="18" customHeight="1">
      <c r="A94" s="534"/>
      <c r="B94" s="663" t="s">
        <v>603</v>
      </c>
      <c r="C94" s="664"/>
      <c r="D94" s="664"/>
      <c r="E94" s="665"/>
      <c r="F94" s="495" t="s">
        <v>348</v>
      </c>
      <c r="G94" s="314"/>
      <c r="H94" s="313"/>
    </row>
    <row r="95" spans="1:8" ht="18" customHeight="1">
      <c r="A95" s="534"/>
      <c r="B95" s="666"/>
      <c r="C95" s="659"/>
      <c r="D95" s="659"/>
      <c r="E95" s="667"/>
      <c r="F95" s="495" t="s">
        <v>635</v>
      </c>
      <c r="G95" s="314"/>
      <c r="H95" s="313"/>
    </row>
    <row r="96" spans="1:8" ht="18" customHeight="1">
      <c r="A96" s="534"/>
      <c r="B96" s="666"/>
      <c r="C96" s="659"/>
      <c r="D96" s="659"/>
      <c r="E96" s="667"/>
      <c r="F96" s="495" t="s">
        <v>570</v>
      </c>
      <c r="G96" s="314"/>
      <c r="H96" s="313"/>
    </row>
    <row r="97" spans="1:8" ht="18" customHeight="1">
      <c r="A97" s="534"/>
      <c r="B97" s="666"/>
      <c r="C97" s="659"/>
      <c r="D97" s="659"/>
      <c r="E97" s="667"/>
      <c r="F97" s="495" t="s">
        <v>636</v>
      </c>
      <c r="G97" s="314"/>
      <c r="H97" s="313"/>
    </row>
    <row r="98" spans="1:8" ht="18" customHeight="1">
      <c r="A98" s="534"/>
      <c r="B98" s="666"/>
      <c r="C98" s="659"/>
      <c r="D98" s="659"/>
      <c r="E98" s="667"/>
      <c r="F98" s="496" t="s">
        <v>349</v>
      </c>
      <c r="G98" s="312"/>
      <c r="H98" s="313"/>
    </row>
    <row r="99" spans="1:8" ht="18" customHeight="1">
      <c r="A99" s="534"/>
      <c r="B99" s="666"/>
      <c r="C99" s="659"/>
      <c r="D99" s="659"/>
      <c r="E99" s="667"/>
      <c r="F99" s="496" t="s">
        <v>637</v>
      </c>
      <c r="G99" s="312"/>
      <c r="H99" s="313"/>
    </row>
    <row r="100" spans="1:8" ht="18" customHeight="1">
      <c r="A100" s="534"/>
      <c r="B100" s="668" t="s">
        <v>350</v>
      </c>
      <c r="C100" s="668"/>
      <c r="D100" s="668"/>
      <c r="E100" s="668"/>
      <c r="F100" s="495" t="s">
        <v>638</v>
      </c>
      <c r="G100" s="312"/>
      <c r="H100" s="313"/>
    </row>
    <row r="101" spans="1:8" ht="18" customHeight="1">
      <c r="A101" s="534"/>
      <c r="B101" s="668"/>
      <c r="C101" s="668"/>
      <c r="D101" s="668"/>
      <c r="E101" s="668"/>
      <c r="F101" s="495" t="s">
        <v>351</v>
      </c>
      <c r="G101" s="312"/>
      <c r="H101" s="313"/>
    </row>
    <row r="102" spans="1:8" ht="18" customHeight="1">
      <c r="A102" s="534"/>
      <c r="B102" s="668"/>
      <c r="C102" s="668"/>
      <c r="D102" s="668"/>
      <c r="E102" s="668"/>
      <c r="F102" s="495" t="s">
        <v>352</v>
      </c>
      <c r="G102" s="312"/>
      <c r="H102" s="313"/>
    </row>
    <row r="103" spans="1:8" ht="18" customHeight="1">
      <c r="A103" s="534"/>
      <c r="B103" s="663" t="s">
        <v>353</v>
      </c>
      <c r="C103" s="664"/>
      <c r="D103" s="664"/>
      <c r="E103" s="665"/>
      <c r="F103" s="495" t="s">
        <v>639</v>
      </c>
      <c r="G103" s="312"/>
      <c r="H103" s="313"/>
    </row>
    <row r="104" spans="1:8" ht="18" customHeight="1">
      <c r="A104" s="534"/>
      <c r="B104" s="666"/>
      <c r="C104" s="659"/>
      <c r="D104" s="659"/>
      <c r="E104" s="667"/>
      <c r="F104" s="495" t="s">
        <v>354</v>
      </c>
      <c r="G104" s="312"/>
      <c r="H104" s="313"/>
    </row>
    <row r="105" spans="1:8" ht="18" customHeight="1">
      <c r="A105" s="534"/>
      <c r="B105" s="666"/>
      <c r="C105" s="659"/>
      <c r="D105" s="659"/>
      <c r="E105" s="667"/>
      <c r="F105" s="495" t="s">
        <v>355</v>
      </c>
      <c r="G105" s="312"/>
      <c r="H105" s="313"/>
    </row>
    <row r="106" spans="1:8" ht="18" customHeight="1">
      <c r="A106" s="534"/>
      <c r="B106" s="666"/>
      <c r="C106" s="659"/>
      <c r="D106" s="659"/>
      <c r="E106" s="667"/>
      <c r="F106" s="495" t="s">
        <v>640</v>
      </c>
      <c r="G106" s="312"/>
      <c r="H106" s="313"/>
    </row>
    <row r="107" spans="1:8" ht="18" customHeight="1">
      <c r="A107" s="534"/>
      <c r="B107" s="633" t="s">
        <v>356</v>
      </c>
      <c r="C107" s="634"/>
      <c r="D107" s="634"/>
      <c r="E107" s="635"/>
      <c r="F107" s="495" t="s">
        <v>641</v>
      </c>
      <c r="G107" s="312"/>
      <c r="H107" s="313"/>
    </row>
    <row r="108" spans="1:8" ht="18" customHeight="1">
      <c r="A108" s="534"/>
      <c r="B108" s="636"/>
      <c r="C108" s="637"/>
      <c r="D108" s="637"/>
      <c r="E108" s="638"/>
      <c r="F108" s="495" t="s">
        <v>357</v>
      </c>
      <c r="G108" s="312"/>
      <c r="H108" s="313"/>
    </row>
    <row r="109" spans="1:8" ht="18" customHeight="1">
      <c r="A109" s="534"/>
      <c r="B109" s="636"/>
      <c r="C109" s="637"/>
      <c r="D109" s="637"/>
      <c r="E109" s="638"/>
      <c r="F109" s="495" t="s">
        <v>358</v>
      </c>
      <c r="G109" s="312"/>
      <c r="H109" s="313"/>
    </row>
    <row r="110" spans="1:8" ht="18" customHeight="1">
      <c r="A110" s="534"/>
      <c r="B110" s="636"/>
      <c r="C110" s="637"/>
      <c r="D110" s="637"/>
      <c r="E110" s="638"/>
      <c r="F110" s="495" t="s">
        <v>642</v>
      </c>
      <c r="G110" s="312"/>
      <c r="H110" s="313"/>
    </row>
    <row r="111" spans="1:8" ht="18" customHeight="1">
      <c r="A111" s="534"/>
      <c r="B111" s="639"/>
      <c r="C111" s="640"/>
      <c r="D111" s="640"/>
      <c r="E111" s="641"/>
      <c r="F111" s="495" t="s">
        <v>359</v>
      </c>
      <c r="G111" s="312"/>
      <c r="H111" s="313"/>
    </row>
    <row r="112" spans="1:8" ht="18" customHeight="1">
      <c r="A112" s="534"/>
      <c r="B112" s="642" t="s">
        <v>360</v>
      </c>
      <c r="C112" s="642"/>
      <c r="D112" s="642"/>
      <c r="E112" s="642"/>
      <c r="F112" s="495" t="s">
        <v>361</v>
      </c>
      <c r="G112" s="312"/>
      <c r="H112" s="313"/>
    </row>
    <row r="113" spans="1:8" ht="18" customHeight="1">
      <c r="A113" s="532"/>
      <c r="B113" s="649"/>
      <c r="C113" s="649"/>
      <c r="D113" s="649"/>
      <c r="E113" s="649"/>
      <c r="F113" s="518" t="s">
        <v>362</v>
      </c>
      <c r="G113" s="519"/>
      <c r="H113" s="520"/>
    </row>
    <row r="114" spans="1:8" ht="18" customHeight="1">
      <c r="A114" s="650" t="s">
        <v>328</v>
      </c>
      <c r="B114" s="651"/>
      <c r="C114" s="651"/>
      <c r="D114" s="651"/>
      <c r="E114" s="651"/>
      <c r="F114" s="651"/>
      <c r="G114" s="651"/>
      <c r="H114" s="657"/>
    </row>
    <row r="115" spans="1:8" ht="18" customHeight="1">
      <c r="A115" s="564"/>
      <c r="B115" s="642" t="s">
        <v>329</v>
      </c>
      <c r="C115" s="642"/>
      <c r="D115" s="642"/>
      <c r="E115" s="642"/>
      <c r="F115" s="499" t="s">
        <v>363</v>
      </c>
      <c r="G115" s="314"/>
      <c r="H115" s="313"/>
    </row>
    <row r="116" spans="1:8" ht="18" customHeight="1">
      <c r="A116" s="564"/>
      <c r="B116" s="642" t="s">
        <v>331</v>
      </c>
      <c r="C116" s="642"/>
      <c r="D116" s="642"/>
      <c r="E116" s="642"/>
      <c r="F116" s="499" t="s">
        <v>364</v>
      </c>
      <c r="G116" s="314"/>
      <c r="H116" s="313"/>
    </row>
    <row r="117" spans="1:8" ht="18" customHeight="1">
      <c r="A117" s="565"/>
      <c r="B117" s="649" t="s">
        <v>365</v>
      </c>
      <c r="C117" s="649"/>
      <c r="D117" s="649"/>
      <c r="E117" s="649"/>
      <c r="F117" s="522" t="s">
        <v>366</v>
      </c>
      <c r="G117" s="521"/>
      <c r="H117" s="520"/>
    </row>
    <row r="118" spans="1:8" ht="18" customHeight="1">
      <c r="A118" s="654" t="s">
        <v>367</v>
      </c>
      <c r="B118" s="655"/>
      <c r="C118" s="655"/>
      <c r="D118" s="655"/>
      <c r="E118" s="655"/>
      <c r="F118" s="655"/>
      <c r="G118" s="655"/>
      <c r="H118" s="656"/>
    </row>
    <row r="119" spans="1:8" ht="18" customHeight="1">
      <c r="A119" s="684"/>
      <c r="B119" s="685"/>
      <c r="C119" s="685"/>
      <c r="D119" s="685"/>
      <c r="E119" s="686"/>
      <c r="F119" s="535" t="s">
        <v>368</v>
      </c>
      <c r="G119" s="523"/>
      <c r="H119" s="524"/>
    </row>
    <row r="120" spans="1:8" ht="18" customHeight="1">
      <c r="A120" s="687"/>
      <c r="B120" s="688"/>
      <c r="C120" s="688"/>
      <c r="D120" s="688"/>
      <c r="E120" s="689"/>
      <c r="F120" s="536" t="s">
        <v>369</v>
      </c>
      <c r="G120" s="312"/>
      <c r="H120" s="313"/>
    </row>
    <row r="121" spans="1:8" ht="18" customHeight="1">
      <c r="A121" s="690"/>
      <c r="B121" s="691"/>
      <c r="C121" s="691"/>
      <c r="D121" s="691"/>
      <c r="E121" s="692"/>
      <c r="F121" s="537" t="s">
        <v>643</v>
      </c>
      <c r="G121" s="519"/>
      <c r="H121" s="520"/>
    </row>
    <row r="122" spans="1:8" ht="18" customHeight="1">
      <c r="A122" s="654" t="s">
        <v>571</v>
      </c>
      <c r="B122" s="655"/>
      <c r="C122" s="655"/>
      <c r="D122" s="655"/>
      <c r="E122" s="655"/>
      <c r="F122" s="655"/>
      <c r="G122" s="655"/>
      <c r="H122" s="656"/>
    </row>
    <row r="123" spans="1:8" ht="18" customHeight="1">
      <c r="A123" s="538"/>
      <c r="B123" s="539"/>
      <c r="C123" s="539"/>
      <c r="D123" s="539"/>
      <c r="E123" s="539"/>
      <c r="F123" s="540" t="s">
        <v>572</v>
      </c>
      <c r="G123" s="525"/>
      <c r="H123" s="526"/>
    </row>
    <row r="124" spans="1:8" ht="18" customHeight="1">
      <c r="A124" s="654" t="s">
        <v>370</v>
      </c>
      <c r="B124" s="655"/>
      <c r="C124" s="655"/>
      <c r="D124" s="655"/>
      <c r="E124" s="655"/>
      <c r="F124" s="655"/>
      <c r="G124" s="655"/>
      <c r="H124" s="656"/>
    </row>
    <row r="125" spans="1:8" ht="18" customHeight="1">
      <c r="A125" s="650" t="s">
        <v>644</v>
      </c>
      <c r="B125" s="651"/>
      <c r="C125" s="651"/>
      <c r="D125" s="651"/>
      <c r="E125" s="651"/>
      <c r="F125" s="658"/>
      <c r="G125" s="527"/>
      <c r="H125" s="528"/>
    </row>
    <row r="126" spans="1:8" ht="18" customHeight="1">
      <c r="A126" s="564"/>
      <c r="B126" s="659"/>
      <c r="C126" s="659"/>
      <c r="D126" s="659"/>
      <c r="E126" s="659"/>
      <c r="F126" s="536" t="s">
        <v>645</v>
      </c>
      <c r="G126" s="312"/>
      <c r="H126" s="313"/>
    </row>
    <row r="127" spans="1:8" ht="18" customHeight="1">
      <c r="A127" s="564"/>
      <c r="B127" s="659"/>
      <c r="C127" s="659"/>
      <c r="D127" s="659"/>
      <c r="E127" s="659"/>
      <c r="F127" s="536" t="s">
        <v>371</v>
      </c>
      <c r="G127" s="312"/>
      <c r="H127" s="313"/>
    </row>
    <row r="128" spans="1:8" ht="18" customHeight="1">
      <c r="A128" s="564"/>
      <c r="B128" s="659"/>
      <c r="C128" s="659"/>
      <c r="D128" s="659"/>
      <c r="E128" s="659"/>
      <c r="F128" s="536" t="s">
        <v>573</v>
      </c>
      <c r="G128" s="312"/>
      <c r="H128" s="313"/>
    </row>
    <row r="129" spans="1:8" ht="18" customHeight="1">
      <c r="A129" s="564"/>
      <c r="B129" s="659"/>
      <c r="C129" s="659"/>
      <c r="D129" s="659"/>
      <c r="E129" s="659"/>
      <c r="F129" s="536" t="s">
        <v>372</v>
      </c>
      <c r="G129" s="312"/>
      <c r="H129" s="313"/>
    </row>
    <row r="130" spans="1:8" ht="18" customHeight="1">
      <c r="A130" s="564"/>
      <c r="B130" s="659"/>
      <c r="C130" s="659"/>
      <c r="D130" s="659"/>
      <c r="E130" s="659"/>
      <c r="F130" s="536" t="s">
        <v>373</v>
      </c>
      <c r="G130" s="312"/>
      <c r="H130" s="313"/>
    </row>
    <row r="131" spans="1:8" ht="18" customHeight="1">
      <c r="A131" s="564"/>
      <c r="B131" s="659"/>
      <c r="C131" s="659"/>
      <c r="D131" s="659"/>
      <c r="E131" s="659"/>
      <c r="F131" s="536" t="s">
        <v>374</v>
      </c>
      <c r="G131" s="312"/>
      <c r="H131" s="313"/>
    </row>
    <row r="132" spans="1:8" ht="18" customHeight="1">
      <c r="A132" s="564"/>
      <c r="B132" s="659"/>
      <c r="C132" s="659"/>
      <c r="D132" s="659"/>
      <c r="E132" s="659"/>
      <c r="F132" s="536" t="s">
        <v>375</v>
      </c>
      <c r="G132" s="312"/>
      <c r="H132" s="313"/>
    </row>
    <row r="133" spans="1:8" ht="18" customHeight="1">
      <c r="A133" s="564"/>
      <c r="B133" s="659"/>
      <c r="C133" s="659"/>
      <c r="D133" s="659"/>
      <c r="E133" s="659"/>
      <c r="F133" s="536" t="s">
        <v>646</v>
      </c>
      <c r="G133" s="312"/>
      <c r="H133" s="313"/>
    </row>
    <row r="134" spans="1:8" ht="18" customHeight="1">
      <c r="A134" s="564"/>
      <c r="B134" s="659"/>
      <c r="C134" s="659"/>
      <c r="D134" s="659"/>
      <c r="E134" s="659"/>
      <c r="F134" s="536" t="s">
        <v>376</v>
      </c>
      <c r="G134" s="312"/>
      <c r="H134" s="313"/>
    </row>
    <row r="135" spans="1:8" ht="18" customHeight="1">
      <c r="A135" s="564"/>
      <c r="B135" s="659"/>
      <c r="C135" s="659"/>
      <c r="D135" s="659"/>
      <c r="E135" s="659"/>
      <c r="F135" s="536" t="s">
        <v>647</v>
      </c>
      <c r="G135" s="312"/>
      <c r="H135" s="313"/>
    </row>
    <row r="136" spans="1:8" ht="18" customHeight="1">
      <c r="A136" s="565"/>
      <c r="B136" s="660"/>
      <c r="C136" s="660"/>
      <c r="D136" s="660"/>
      <c r="E136" s="660"/>
      <c r="F136" s="537" t="s">
        <v>648</v>
      </c>
      <c r="G136" s="519"/>
      <c r="H136" s="520"/>
    </row>
    <row r="137" spans="1:8" ht="18" customHeight="1">
      <c r="A137" s="661" t="s">
        <v>649</v>
      </c>
      <c r="B137" s="659"/>
      <c r="C137" s="659"/>
      <c r="D137" s="659"/>
      <c r="E137" s="659"/>
      <c r="F137" s="659"/>
      <c r="G137" s="659"/>
      <c r="H137" s="662"/>
    </row>
    <row r="138" spans="1:8" ht="18" customHeight="1">
      <c r="A138" s="534"/>
      <c r="B138" s="642" t="s">
        <v>377</v>
      </c>
      <c r="C138" s="642"/>
      <c r="D138" s="642"/>
      <c r="E138" s="642"/>
      <c r="F138" s="536" t="s">
        <v>378</v>
      </c>
      <c r="G138" s="312"/>
      <c r="H138" s="313"/>
    </row>
    <row r="139" spans="1:8" ht="18" customHeight="1">
      <c r="A139" s="534"/>
      <c r="B139" s="642"/>
      <c r="C139" s="642"/>
      <c r="D139" s="642"/>
      <c r="E139" s="642"/>
      <c r="F139" s="536" t="s">
        <v>379</v>
      </c>
      <c r="G139" s="312"/>
      <c r="H139" s="313"/>
    </row>
    <row r="140" spans="1:8" ht="18" customHeight="1">
      <c r="A140" s="534"/>
      <c r="B140" s="642"/>
      <c r="C140" s="642"/>
      <c r="D140" s="642"/>
      <c r="E140" s="642"/>
      <c r="F140" s="536" t="s">
        <v>650</v>
      </c>
      <c r="G140" s="312"/>
      <c r="H140" s="313"/>
    </row>
    <row r="141" spans="1:8" ht="18" customHeight="1">
      <c r="A141" s="534"/>
      <c r="B141" s="642"/>
      <c r="C141" s="642"/>
      <c r="D141" s="642"/>
      <c r="E141" s="642"/>
      <c r="F141" s="536" t="s">
        <v>380</v>
      </c>
      <c r="G141" s="312"/>
      <c r="H141" s="313"/>
    </row>
    <row r="142" spans="1:8" ht="18" customHeight="1">
      <c r="A142" s="534"/>
      <c r="B142" s="642"/>
      <c r="C142" s="642"/>
      <c r="D142" s="642"/>
      <c r="E142" s="642"/>
      <c r="F142" s="536" t="s">
        <v>381</v>
      </c>
      <c r="G142" s="312"/>
      <c r="H142" s="313"/>
    </row>
    <row r="143" spans="1:8" ht="18" customHeight="1">
      <c r="A143" s="534"/>
      <c r="B143" s="642"/>
      <c r="C143" s="642"/>
      <c r="D143" s="642"/>
      <c r="E143" s="642"/>
      <c r="F143" s="536" t="s">
        <v>382</v>
      </c>
      <c r="G143" s="312"/>
      <c r="H143" s="313"/>
    </row>
    <row r="144" spans="1:8" ht="18" customHeight="1">
      <c r="A144" s="534"/>
      <c r="B144" s="642"/>
      <c r="C144" s="642"/>
      <c r="D144" s="642"/>
      <c r="E144" s="642"/>
      <c r="F144" s="536" t="s">
        <v>651</v>
      </c>
      <c r="G144" s="312"/>
      <c r="H144" s="313"/>
    </row>
    <row r="145" spans="1:8" ht="18" customHeight="1">
      <c r="A145" s="534"/>
      <c r="B145" s="642"/>
      <c r="C145" s="642"/>
      <c r="D145" s="642"/>
      <c r="E145" s="642"/>
      <c r="F145" s="536" t="s">
        <v>652</v>
      </c>
      <c r="G145" s="312"/>
      <c r="H145" s="313"/>
    </row>
    <row r="146" spans="1:8" ht="18" customHeight="1">
      <c r="A146" s="534"/>
      <c r="B146" s="642"/>
      <c r="C146" s="642"/>
      <c r="D146" s="642"/>
      <c r="E146" s="642"/>
      <c r="F146" s="536" t="s">
        <v>574</v>
      </c>
      <c r="G146" s="312"/>
      <c r="H146" s="313"/>
    </row>
    <row r="147" spans="1:8" ht="18" customHeight="1">
      <c r="A147" s="534"/>
      <c r="B147" s="642"/>
      <c r="C147" s="642"/>
      <c r="D147" s="642"/>
      <c r="E147" s="642"/>
      <c r="F147" s="536" t="s">
        <v>653</v>
      </c>
      <c r="G147" s="312"/>
      <c r="H147" s="313"/>
    </row>
    <row r="148" spans="1:8" ht="18" customHeight="1">
      <c r="A148" s="534"/>
      <c r="B148" s="642"/>
      <c r="C148" s="642"/>
      <c r="D148" s="642"/>
      <c r="E148" s="642"/>
      <c r="F148" s="536" t="s">
        <v>383</v>
      </c>
      <c r="G148" s="312"/>
      <c r="H148" s="313"/>
    </row>
    <row r="149" spans="1:8" ht="18" customHeight="1">
      <c r="A149" s="534"/>
      <c r="B149" s="642"/>
      <c r="C149" s="642"/>
      <c r="D149" s="642"/>
      <c r="E149" s="642"/>
      <c r="F149" s="536" t="s">
        <v>654</v>
      </c>
      <c r="G149" s="312"/>
      <c r="H149" s="313"/>
    </row>
    <row r="150" spans="1:8" ht="18" customHeight="1">
      <c r="A150" s="534"/>
      <c r="B150" s="642"/>
      <c r="C150" s="642"/>
      <c r="D150" s="642"/>
      <c r="E150" s="642"/>
      <c r="F150" s="536" t="s">
        <v>655</v>
      </c>
      <c r="G150" s="312"/>
      <c r="H150" s="313"/>
    </row>
    <row r="151" spans="1:8" ht="18" customHeight="1">
      <c r="A151" s="534"/>
      <c r="B151" s="642"/>
      <c r="C151" s="642"/>
      <c r="D151" s="642"/>
      <c r="E151" s="642"/>
      <c r="F151" s="536" t="s">
        <v>384</v>
      </c>
      <c r="G151" s="312"/>
      <c r="H151" s="313"/>
    </row>
    <row r="152" spans="1:8" ht="18" customHeight="1">
      <c r="A152" s="534"/>
      <c r="B152" s="642"/>
      <c r="C152" s="642"/>
      <c r="D152" s="642"/>
      <c r="E152" s="642"/>
      <c r="F152" s="536" t="s">
        <v>385</v>
      </c>
      <c r="G152" s="312"/>
      <c r="H152" s="313"/>
    </row>
    <row r="153" spans="1:8" ht="18" customHeight="1">
      <c r="A153" s="534"/>
      <c r="B153" s="642"/>
      <c r="C153" s="642"/>
      <c r="D153" s="642"/>
      <c r="E153" s="642"/>
      <c r="F153" s="536" t="s">
        <v>386</v>
      </c>
      <c r="G153" s="312"/>
      <c r="H153" s="313"/>
    </row>
    <row r="154" spans="1:8" ht="18" customHeight="1">
      <c r="A154" s="534"/>
      <c r="B154" s="642"/>
      <c r="C154" s="642"/>
      <c r="D154" s="642"/>
      <c r="E154" s="642"/>
      <c r="F154" s="536" t="s">
        <v>387</v>
      </c>
      <c r="G154" s="312"/>
      <c r="H154" s="313"/>
    </row>
    <row r="155" spans="1:8" ht="18" customHeight="1">
      <c r="A155" s="534"/>
      <c r="B155" s="642"/>
      <c r="C155" s="642"/>
      <c r="D155" s="642"/>
      <c r="E155" s="642"/>
      <c r="F155" s="536" t="s">
        <v>656</v>
      </c>
      <c r="G155" s="312"/>
      <c r="H155" s="313"/>
    </row>
    <row r="156" spans="1:8" ht="18" customHeight="1">
      <c r="A156" s="534"/>
      <c r="B156" s="642"/>
      <c r="C156" s="642"/>
      <c r="D156" s="642"/>
      <c r="E156" s="642"/>
      <c r="F156" s="536" t="s">
        <v>575</v>
      </c>
      <c r="G156" s="312"/>
      <c r="H156" s="313"/>
    </row>
    <row r="157" spans="1:8" ht="18" customHeight="1">
      <c r="A157" s="534"/>
      <c r="B157" s="633" t="s">
        <v>388</v>
      </c>
      <c r="C157" s="634"/>
      <c r="D157" s="634"/>
      <c r="E157" s="635"/>
      <c r="F157" s="536" t="s">
        <v>657</v>
      </c>
      <c r="G157" s="312"/>
      <c r="H157" s="313"/>
    </row>
    <row r="158" spans="1:8" ht="18" customHeight="1">
      <c r="A158" s="534"/>
      <c r="B158" s="636"/>
      <c r="C158" s="637"/>
      <c r="D158" s="637"/>
      <c r="E158" s="638"/>
      <c r="F158" s="536" t="s">
        <v>389</v>
      </c>
      <c r="G158" s="312"/>
      <c r="H158" s="313"/>
    </row>
    <row r="159" spans="1:8" ht="18" customHeight="1">
      <c r="A159" s="534"/>
      <c r="B159" s="636"/>
      <c r="C159" s="637"/>
      <c r="D159" s="637"/>
      <c r="E159" s="638"/>
      <c r="F159" s="536" t="s">
        <v>658</v>
      </c>
      <c r="G159" s="312"/>
      <c r="H159" s="313"/>
    </row>
    <row r="160" spans="1:8" ht="18" customHeight="1">
      <c r="A160" s="534"/>
      <c r="B160" s="636"/>
      <c r="C160" s="637"/>
      <c r="D160" s="637"/>
      <c r="E160" s="638"/>
      <c r="F160" s="536" t="s">
        <v>390</v>
      </c>
      <c r="G160" s="312"/>
      <c r="H160" s="313"/>
    </row>
    <row r="161" spans="1:8" ht="18" customHeight="1">
      <c r="A161" s="534"/>
      <c r="B161" s="636"/>
      <c r="C161" s="637"/>
      <c r="D161" s="637"/>
      <c r="E161" s="638"/>
      <c r="F161" s="536" t="s">
        <v>659</v>
      </c>
      <c r="G161" s="312"/>
      <c r="H161" s="313"/>
    </row>
    <row r="162" spans="1:8" ht="18" customHeight="1">
      <c r="A162" s="534"/>
      <c r="B162" s="636"/>
      <c r="C162" s="637"/>
      <c r="D162" s="637"/>
      <c r="E162" s="638"/>
      <c r="F162" s="536" t="s">
        <v>391</v>
      </c>
      <c r="G162" s="312"/>
      <c r="H162" s="313"/>
    </row>
    <row r="163" spans="1:8" ht="18" customHeight="1">
      <c r="A163" s="534"/>
      <c r="B163" s="636"/>
      <c r="C163" s="637"/>
      <c r="D163" s="637"/>
      <c r="E163" s="638"/>
      <c r="F163" s="536" t="s">
        <v>660</v>
      </c>
      <c r="G163" s="312"/>
      <c r="H163" s="313"/>
    </row>
    <row r="164" spans="1:8" ht="18" customHeight="1">
      <c r="A164" s="534"/>
      <c r="B164" s="636"/>
      <c r="C164" s="637"/>
      <c r="D164" s="637"/>
      <c r="E164" s="638"/>
      <c r="F164" s="536" t="s">
        <v>661</v>
      </c>
      <c r="G164" s="312"/>
      <c r="H164" s="313"/>
    </row>
    <row r="165" spans="1:8" ht="18" customHeight="1">
      <c r="A165" s="534"/>
      <c r="B165" s="636"/>
      <c r="C165" s="637"/>
      <c r="D165" s="637"/>
      <c r="E165" s="638"/>
      <c r="F165" s="536" t="s">
        <v>576</v>
      </c>
      <c r="G165" s="312"/>
      <c r="H165" s="313"/>
    </row>
    <row r="166" spans="1:8" ht="18" customHeight="1">
      <c r="A166" s="534"/>
      <c r="B166" s="636"/>
      <c r="C166" s="637"/>
      <c r="D166" s="637"/>
      <c r="E166" s="638"/>
      <c r="F166" s="536" t="s">
        <v>662</v>
      </c>
      <c r="G166" s="312"/>
      <c r="H166" s="313"/>
    </row>
    <row r="167" spans="1:8" ht="18" customHeight="1">
      <c r="A167" s="534"/>
      <c r="B167" s="636"/>
      <c r="C167" s="637"/>
      <c r="D167" s="637"/>
      <c r="E167" s="638"/>
      <c r="F167" s="536" t="s">
        <v>663</v>
      </c>
      <c r="G167" s="312"/>
      <c r="H167" s="313"/>
    </row>
    <row r="168" spans="1:8" ht="18" customHeight="1">
      <c r="A168" s="534"/>
      <c r="B168" s="636"/>
      <c r="C168" s="637"/>
      <c r="D168" s="637"/>
      <c r="E168" s="638"/>
      <c r="F168" s="536" t="s">
        <v>664</v>
      </c>
      <c r="G168" s="312"/>
      <c r="H168" s="313"/>
    </row>
    <row r="169" spans="1:8" ht="18" customHeight="1">
      <c r="A169" s="534"/>
      <c r="B169" s="636"/>
      <c r="C169" s="637"/>
      <c r="D169" s="637"/>
      <c r="E169" s="638"/>
      <c r="F169" s="536" t="s">
        <v>392</v>
      </c>
      <c r="G169" s="312"/>
      <c r="H169" s="313"/>
    </row>
    <row r="170" spans="1:8" ht="18" customHeight="1">
      <c r="A170" s="564"/>
      <c r="B170" s="636"/>
      <c r="C170" s="637"/>
      <c r="D170" s="637"/>
      <c r="E170" s="638"/>
      <c r="F170" s="536" t="s">
        <v>393</v>
      </c>
      <c r="G170" s="312"/>
      <c r="H170" s="313"/>
    </row>
    <row r="171" spans="1:8" ht="18" customHeight="1">
      <c r="A171" s="564"/>
      <c r="B171" s="636"/>
      <c r="C171" s="637"/>
      <c r="D171" s="637"/>
      <c r="E171" s="638"/>
      <c r="F171" s="536" t="s">
        <v>394</v>
      </c>
      <c r="G171" s="312"/>
      <c r="H171" s="313"/>
    </row>
    <row r="172" spans="1:8" ht="18" customHeight="1">
      <c r="A172" s="564"/>
      <c r="B172" s="639"/>
      <c r="C172" s="640"/>
      <c r="D172" s="640"/>
      <c r="E172" s="641"/>
      <c r="F172" s="536" t="s">
        <v>665</v>
      </c>
      <c r="G172" s="312"/>
      <c r="H172" s="313"/>
    </row>
    <row r="173" spans="1:8" ht="18" customHeight="1">
      <c r="A173" s="564"/>
      <c r="B173" s="633" t="s">
        <v>395</v>
      </c>
      <c r="C173" s="634"/>
      <c r="D173" s="634"/>
      <c r="E173" s="635"/>
      <c r="F173" s="541" t="s">
        <v>666</v>
      </c>
      <c r="G173" s="312"/>
      <c r="H173" s="313"/>
    </row>
    <row r="174" spans="1:8" ht="18" customHeight="1">
      <c r="A174" s="564"/>
      <c r="B174" s="636"/>
      <c r="C174" s="637"/>
      <c r="D174" s="637"/>
      <c r="E174" s="638"/>
      <c r="F174" s="541" t="s">
        <v>577</v>
      </c>
      <c r="G174" s="312"/>
      <c r="H174" s="313"/>
    </row>
    <row r="175" spans="1:8" ht="18" customHeight="1">
      <c r="A175" s="564"/>
      <c r="B175" s="636"/>
      <c r="C175" s="637"/>
      <c r="D175" s="637"/>
      <c r="E175" s="638"/>
      <c r="F175" s="541" t="s">
        <v>578</v>
      </c>
      <c r="G175" s="312"/>
      <c r="H175" s="313"/>
    </row>
    <row r="176" spans="1:8" ht="18" customHeight="1">
      <c r="A176" s="564"/>
      <c r="B176" s="636"/>
      <c r="C176" s="637"/>
      <c r="D176" s="637"/>
      <c r="E176" s="638"/>
      <c r="F176" s="541" t="s">
        <v>396</v>
      </c>
      <c r="G176" s="312"/>
      <c r="H176" s="313"/>
    </row>
    <row r="177" spans="1:8" ht="18" customHeight="1">
      <c r="A177" s="564"/>
      <c r="B177" s="636"/>
      <c r="C177" s="637"/>
      <c r="D177" s="637"/>
      <c r="E177" s="638"/>
      <c r="F177" s="541" t="s">
        <v>579</v>
      </c>
      <c r="G177" s="312"/>
      <c r="H177" s="313"/>
    </row>
    <row r="178" spans="1:8" ht="18" customHeight="1">
      <c r="A178" s="565"/>
      <c r="B178" s="643"/>
      <c r="C178" s="644"/>
      <c r="D178" s="644"/>
      <c r="E178" s="645"/>
      <c r="F178" s="542" t="s">
        <v>397</v>
      </c>
      <c r="G178" s="519"/>
      <c r="H178" s="520"/>
    </row>
    <row r="179" spans="1:8" ht="18" customHeight="1">
      <c r="A179" s="650" t="s">
        <v>398</v>
      </c>
      <c r="B179" s="651"/>
      <c r="C179" s="651"/>
      <c r="D179" s="651"/>
      <c r="E179" s="651"/>
      <c r="F179" s="651"/>
      <c r="G179" s="651"/>
      <c r="H179" s="657"/>
    </row>
    <row r="180" spans="1:8" ht="18" customHeight="1">
      <c r="A180" s="534"/>
      <c r="B180" s="642" t="s">
        <v>399</v>
      </c>
      <c r="C180" s="642"/>
      <c r="D180" s="642"/>
      <c r="E180" s="642"/>
      <c r="F180" s="536" t="s">
        <v>400</v>
      </c>
      <c r="G180" s="312"/>
      <c r="H180" s="313"/>
    </row>
    <row r="181" spans="1:8" ht="18" customHeight="1">
      <c r="A181" s="534"/>
      <c r="B181" s="642"/>
      <c r="C181" s="642"/>
      <c r="D181" s="642"/>
      <c r="E181" s="642"/>
      <c r="F181" s="536" t="s">
        <v>401</v>
      </c>
      <c r="G181" s="312"/>
      <c r="H181" s="313"/>
    </row>
    <row r="182" spans="1:8" ht="18" customHeight="1">
      <c r="A182" s="534"/>
      <c r="B182" s="642"/>
      <c r="C182" s="642"/>
      <c r="D182" s="642"/>
      <c r="E182" s="642"/>
      <c r="F182" s="536" t="s">
        <v>402</v>
      </c>
      <c r="G182" s="312"/>
      <c r="H182" s="313"/>
    </row>
    <row r="183" spans="1:8" ht="18" customHeight="1">
      <c r="A183" s="534"/>
      <c r="B183" s="642"/>
      <c r="C183" s="642"/>
      <c r="D183" s="642"/>
      <c r="E183" s="642"/>
      <c r="F183" s="536" t="s">
        <v>667</v>
      </c>
      <c r="G183" s="312"/>
      <c r="H183" s="313"/>
    </row>
    <row r="184" spans="1:8" ht="18" customHeight="1">
      <c r="A184" s="534"/>
      <c r="B184" s="642"/>
      <c r="C184" s="642"/>
      <c r="D184" s="642"/>
      <c r="E184" s="642"/>
      <c r="F184" s="536" t="s">
        <v>668</v>
      </c>
      <c r="G184" s="312"/>
      <c r="H184" s="313"/>
    </row>
    <row r="185" spans="1:8" ht="18" customHeight="1">
      <c r="A185" s="534"/>
      <c r="B185" s="642"/>
      <c r="C185" s="642"/>
      <c r="D185" s="642"/>
      <c r="E185" s="642"/>
      <c r="F185" s="536" t="s">
        <v>403</v>
      </c>
      <c r="G185" s="312"/>
      <c r="H185" s="313"/>
    </row>
    <row r="186" spans="1:8" ht="18" customHeight="1">
      <c r="A186" s="534"/>
      <c r="B186" s="642"/>
      <c r="C186" s="642"/>
      <c r="D186" s="642"/>
      <c r="E186" s="642"/>
      <c r="F186" s="536" t="s">
        <v>404</v>
      </c>
      <c r="G186" s="312"/>
      <c r="H186" s="313"/>
    </row>
    <row r="187" spans="1:8" ht="18" customHeight="1">
      <c r="A187" s="534"/>
      <c r="B187" s="642"/>
      <c r="C187" s="642"/>
      <c r="D187" s="642"/>
      <c r="E187" s="642"/>
      <c r="F187" s="536" t="s">
        <v>669</v>
      </c>
      <c r="G187" s="312"/>
      <c r="H187" s="313"/>
    </row>
    <row r="188" spans="1:8" ht="18" customHeight="1">
      <c r="A188" s="534"/>
      <c r="B188" s="633" t="s">
        <v>405</v>
      </c>
      <c r="C188" s="634"/>
      <c r="D188" s="634"/>
      <c r="E188" s="635"/>
      <c r="F188" s="541" t="s">
        <v>406</v>
      </c>
      <c r="G188" s="312"/>
      <c r="H188" s="313"/>
    </row>
    <row r="189" spans="1:8" ht="18" customHeight="1">
      <c r="A189" s="682"/>
      <c r="B189" s="636"/>
      <c r="C189" s="637"/>
      <c r="D189" s="637"/>
      <c r="E189" s="638"/>
      <c r="F189" s="541" t="s">
        <v>407</v>
      </c>
      <c r="G189" s="312"/>
      <c r="H189" s="313"/>
    </row>
    <row r="190" spans="1:8" ht="18" customHeight="1">
      <c r="A190" s="683"/>
      <c r="B190" s="643"/>
      <c r="C190" s="644"/>
      <c r="D190" s="644"/>
      <c r="E190" s="645"/>
      <c r="F190" s="542" t="s">
        <v>408</v>
      </c>
      <c r="G190" s="519"/>
      <c r="H190" s="520"/>
    </row>
    <row r="191" spans="1:8" ht="18" customHeight="1">
      <c r="A191" s="650" t="s">
        <v>409</v>
      </c>
      <c r="B191" s="651"/>
      <c r="C191" s="651"/>
      <c r="D191" s="651"/>
      <c r="E191" s="651"/>
      <c r="F191" s="651"/>
      <c r="G191" s="651"/>
      <c r="H191" s="657"/>
    </row>
    <row r="192" spans="1:8" ht="18" customHeight="1">
      <c r="A192" s="534"/>
      <c r="B192" s="642" t="s">
        <v>580</v>
      </c>
      <c r="C192" s="642"/>
      <c r="D192" s="642"/>
      <c r="E192" s="642"/>
      <c r="F192" s="541" t="s">
        <v>670</v>
      </c>
      <c r="G192" s="312"/>
      <c r="H192" s="313"/>
    </row>
    <row r="193" spans="1:8" ht="18" customHeight="1">
      <c r="A193" s="534"/>
      <c r="B193" s="642"/>
      <c r="C193" s="642"/>
      <c r="D193" s="642"/>
      <c r="E193" s="642"/>
      <c r="F193" s="541" t="s">
        <v>671</v>
      </c>
      <c r="G193" s="312"/>
      <c r="H193" s="313"/>
    </row>
    <row r="194" spans="1:8" ht="18" customHeight="1">
      <c r="A194" s="534"/>
      <c r="B194" s="642"/>
      <c r="C194" s="642"/>
      <c r="D194" s="642"/>
      <c r="E194" s="642"/>
      <c r="F194" s="541" t="s">
        <v>672</v>
      </c>
      <c r="G194" s="312"/>
      <c r="H194" s="313"/>
    </row>
    <row r="195" spans="1:8" ht="18" customHeight="1">
      <c r="A195" s="534"/>
      <c r="B195" s="642"/>
      <c r="C195" s="642"/>
      <c r="D195" s="642"/>
      <c r="E195" s="642"/>
      <c r="F195" s="541" t="s">
        <v>581</v>
      </c>
      <c r="G195" s="312"/>
      <c r="H195" s="313"/>
    </row>
    <row r="196" spans="1:8" ht="18" customHeight="1">
      <c r="A196" s="534"/>
      <c r="B196" s="642"/>
      <c r="C196" s="642"/>
      <c r="D196" s="642"/>
      <c r="E196" s="642"/>
      <c r="F196" s="541" t="s">
        <v>582</v>
      </c>
      <c r="G196" s="312"/>
      <c r="H196" s="313"/>
    </row>
    <row r="197" spans="1:8" ht="18" customHeight="1">
      <c r="A197" s="534"/>
      <c r="B197" s="633" t="s">
        <v>410</v>
      </c>
      <c r="C197" s="634"/>
      <c r="D197" s="634"/>
      <c r="E197" s="635"/>
      <c r="F197" s="541" t="s">
        <v>673</v>
      </c>
      <c r="G197" s="312"/>
      <c r="H197" s="313"/>
    </row>
    <row r="198" spans="1:8" ht="18" customHeight="1">
      <c r="A198" s="534"/>
      <c r="B198" s="636"/>
      <c r="C198" s="637"/>
      <c r="D198" s="637"/>
      <c r="E198" s="638"/>
      <c r="F198" s="541" t="s">
        <v>411</v>
      </c>
      <c r="G198" s="312"/>
      <c r="H198" s="313"/>
    </row>
    <row r="199" spans="1:8" ht="18" customHeight="1">
      <c r="A199" s="534"/>
      <c r="B199" s="636"/>
      <c r="C199" s="637"/>
      <c r="D199" s="637"/>
      <c r="E199" s="638"/>
      <c r="F199" s="541" t="s">
        <v>412</v>
      </c>
      <c r="G199" s="312"/>
      <c r="H199" s="313"/>
    </row>
    <row r="200" spans="1:8" ht="18" customHeight="1">
      <c r="A200" s="534"/>
      <c r="B200" s="636"/>
      <c r="C200" s="637"/>
      <c r="D200" s="637"/>
      <c r="E200" s="638"/>
      <c r="F200" s="541" t="s">
        <v>413</v>
      </c>
      <c r="G200" s="312"/>
      <c r="H200" s="313"/>
    </row>
    <row r="201" spans="1:8" ht="18" customHeight="1">
      <c r="A201" s="534"/>
      <c r="B201" s="636"/>
      <c r="C201" s="637"/>
      <c r="D201" s="637"/>
      <c r="E201" s="638"/>
      <c r="F201" s="541" t="s">
        <v>674</v>
      </c>
      <c r="G201" s="312"/>
      <c r="H201" s="313"/>
    </row>
    <row r="202" spans="1:8" ht="18" customHeight="1">
      <c r="A202" s="534"/>
      <c r="B202" s="639"/>
      <c r="C202" s="640"/>
      <c r="D202" s="640"/>
      <c r="E202" s="641"/>
      <c r="F202" s="541" t="s">
        <v>675</v>
      </c>
      <c r="G202" s="312"/>
      <c r="H202" s="313"/>
    </row>
    <row r="203" spans="1:8" ht="18" customHeight="1">
      <c r="A203" s="534"/>
      <c r="B203" s="642" t="s">
        <v>676</v>
      </c>
      <c r="C203" s="642"/>
      <c r="D203" s="642"/>
      <c r="E203" s="642"/>
      <c r="F203" s="536" t="s">
        <v>583</v>
      </c>
      <c r="G203" s="314"/>
      <c r="H203" s="313"/>
    </row>
    <row r="204" spans="1:8" ht="18" customHeight="1">
      <c r="A204" s="532"/>
      <c r="B204" s="649"/>
      <c r="C204" s="649"/>
      <c r="D204" s="649"/>
      <c r="E204" s="649"/>
      <c r="F204" s="537" t="s">
        <v>584</v>
      </c>
      <c r="G204" s="521"/>
      <c r="H204" s="520"/>
    </row>
    <row r="205" spans="1:8" ht="18" customHeight="1">
      <c r="A205" s="650" t="s">
        <v>677</v>
      </c>
      <c r="B205" s="651"/>
      <c r="C205" s="651"/>
      <c r="D205" s="651"/>
      <c r="E205" s="651"/>
      <c r="F205" s="543"/>
      <c r="G205" s="543"/>
      <c r="H205" s="544"/>
    </row>
    <row r="206" spans="1:8" ht="18" customHeight="1">
      <c r="A206" s="652"/>
      <c r="B206" s="637"/>
      <c r="C206" s="637"/>
      <c r="D206" s="637"/>
      <c r="E206" s="637"/>
      <c r="F206" s="536" t="s">
        <v>678</v>
      </c>
      <c r="G206" s="312"/>
      <c r="H206" s="313"/>
    </row>
    <row r="207" spans="1:8" ht="18" customHeight="1">
      <c r="A207" s="652"/>
      <c r="B207" s="637"/>
      <c r="C207" s="637"/>
      <c r="D207" s="637"/>
      <c r="E207" s="637"/>
      <c r="F207" s="536" t="s">
        <v>679</v>
      </c>
      <c r="G207" s="312"/>
      <c r="H207" s="313"/>
    </row>
    <row r="208" spans="1:8" ht="18" customHeight="1">
      <c r="A208" s="652"/>
      <c r="B208" s="637"/>
      <c r="C208" s="637"/>
      <c r="D208" s="637"/>
      <c r="E208" s="637"/>
      <c r="F208" s="536" t="s">
        <v>680</v>
      </c>
      <c r="G208" s="312"/>
      <c r="H208" s="313"/>
    </row>
    <row r="209" spans="1:8" ht="18" customHeight="1">
      <c r="A209" s="653"/>
      <c r="B209" s="644"/>
      <c r="C209" s="644"/>
      <c r="D209" s="644"/>
      <c r="E209" s="644"/>
      <c r="F209" s="537" t="s">
        <v>585</v>
      </c>
      <c r="G209" s="521"/>
      <c r="H209" s="520"/>
    </row>
    <row r="210" spans="1:8" ht="18" customHeight="1">
      <c r="A210" s="654" t="s">
        <v>414</v>
      </c>
      <c r="B210" s="655"/>
      <c r="C210" s="655"/>
      <c r="D210" s="655"/>
      <c r="E210" s="655"/>
      <c r="F210" s="655"/>
      <c r="G210" s="655"/>
      <c r="H210" s="656"/>
    </row>
    <row r="211" spans="1:8" ht="18" customHeight="1">
      <c r="A211" s="650" t="s">
        <v>415</v>
      </c>
      <c r="B211" s="651"/>
      <c r="C211" s="651"/>
      <c r="D211" s="651"/>
      <c r="E211" s="651"/>
      <c r="F211" s="651"/>
      <c r="G211" s="651"/>
      <c r="H211" s="657"/>
    </row>
    <row r="212" spans="1:8" ht="18" customHeight="1">
      <c r="A212" s="534"/>
      <c r="B212" s="642" t="s">
        <v>681</v>
      </c>
      <c r="C212" s="642"/>
      <c r="D212" s="642"/>
      <c r="E212" s="642"/>
      <c r="F212" s="536" t="s">
        <v>682</v>
      </c>
      <c r="G212" s="312"/>
      <c r="H212" s="313"/>
    </row>
    <row r="213" spans="1:8" ht="18" customHeight="1">
      <c r="A213" s="534"/>
      <c r="B213" s="642" t="s">
        <v>416</v>
      </c>
      <c r="C213" s="642"/>
      <c r="D213" s="642"/>
      <c r="E213" s="642"/>
      <c r="F213" s="536" t="s">
        <v>683</v>
      </c>
      <c r="G213" s="312"/>
      <c r="H213" s="313"/>
    </row>
    <row r="214" spans="1:8" ht="18" customHeight="1">
      <c r="A214" s="534"/>
      <c r="B214" s="633" t="s">
        <v>684</v>
      </c>
      <c r="C214" s="634"/>
      <c r="D214" s="634"/>
      <c r="E214" s="635"/>
      <c r="F214" s="536" t="s">
        <v>586</v>
      </c>
      <c r="G214" s="312"/>
      <c r="H214" s="313"/>
    </row>
    <row r="215" spans="1:8" ht="18" customHeight="1">
      <c r="A215" s="534"/>
      <c r="B215" s="636"/>
      <c r="C215" s="637"/>
      <c r="D215" s="637"/>
      <c r="E215" s="638"/>
      <c r="F215" s="536" t="s">
        <v>417</v>
      </c>
      <c r="G215" s="312"/>
      <c r="H215" s="313"/>
    </row>
    <row r="216" spans="1:8" ht="18" customHeight="1">
      <c r="A216" s="534"/>
      <c r="B216" s="639"/>
      <c r="C216" s="640"/>
      <c r="D216" s="640"/>
      <c r="E216" s="641"/>
      <c r="F216" s="545" t="s">
        <v>587</v>
      </c>
      <c r="G216" s="312"/>
      <c r="H216" s="313"/>
    </row>
    <row r="217" spans="1:8" ht="18" customHeight="1">
      <c r="A217" s="534"/>
      <c r="B217" s="633" t="s">
        <v>685</v>
      </c>
      <c r="C217" s="634"/>
      <c r="D217" s="634"/>
      <c r="E217" s="635"/>
      <c r="F217" s="546" t="s">
        <v>588</v>
      </c>
      <c r="G217" s="312"/>
      <c r="H217" s="313"/>
    </row>
    <row r="218" spans="1:8" ht="18" customHeight="1">
      <c r="A218" s="534"/>
      <c r="B218" s="636"/>
      <c r="C218" s="637"/>
      <c r="D218" s="637"/>
      <c r="E218" s="638"/>
      <c r="F218" s="546" t="s">
        <v>589</v>
      </c>
      <c r="G218" s="312"/>
      <c r="H218" s="313"/>
    </row>
    <row r="219" spans="1:8" ht="18" customHeight="1">
      <c r="A219" s="534"/>
      <c r="B219" s="636"/>
      <c r="C219" s="637"/>
      <c r="D219" s="637"/>
      <c r="E219" s="638"/>
      <c r="F219" s="546" t="s">
        <v>418</v>
      </c>
      <c r="G219" s="312"/>
      <c r="H219" s="313"/>
    </row>
    <row r="220" spans="1:8" ht="18" customHeight="1">
      <c r="A220" s="534"/>
      <c r="B220" s="636"/>
      <c r="C220" s="637"/>
      <c r="D220" s="637"/>
      <c r="E220" s="638"/>
      <c r="F220" s="546" t="s">
        <v>686</v>
      </c>
      <c r="G220" s="312"/>
      <c r="H220" s="313"/>
    </row>
    <row r="221" spans="1:8" ht="18" customHeight="1">
      <c r="A221" s="534"/>
      <c r="B221" s="636"/>
      <c r="C221" s="637"/>
      <c r="D221" s="637"/>
      <c r="E221" s="638"/>
      <c r="F221" s="546" t="s">
        <v>687</v>
      </c>
      <c r="G221" s="312"/>
      <c r="H221" s="313"/>
    </row>
    <row r="222" spans="1:8" ht="18" customHeight="1">
      <c r="A222" s="534"/>
      <c r="B222" s="639"/>
      <c r="C222" s="640"/>
      <c r="D222" s="640"/>
      <c r="E222" s="641"/>
      <c r="F222" s="546" t="s">
        <v>688</v>
      </c>
      <c r="G222" s="312"/>
      <c r="H222" s="313"/>
    </row>
    <row r="223" spans="1:8" ht="18" customHeight="1">
      <c r="A223" s="534"/>
      <c r="B223" s="633" t="s">
        <v>419</v>
      </c>
      <c r="C223" s="634"/>
      <c r="D223" s="634"/>
      <c r="E223" s="635"/>
      <c r="F223" s="546" t="s">
        <v>590</v>
      </c>
      <c r="G223" s="312"/>
      <c r="H223" s="313"/>
    </row>
    <row r="224" spans="1:8" ht="18" customHeight="1">
      <c r="A224" s="534"/>
      <c r="B224" s="636"/>
      <c r="C224" s="637"/>
      <c r="D224" s="637"/>
      <c r="E224" s="638"/>
      <c r="F224" s="546" t="s">
        <v>689</v>
      </c>
      <c r="G224" s="312"/>
      <c r="H224" s="313"/>
    </row>
    <row r="225" spans="1:8" ht="18" customHeight="1">
      <c r="A225" s="534"/>
      <c r="B225" s="639"/>
      <c r="C225" s="640"/>
      <c r="D225" s="640"/>
      <c r="E225" s="641"/>
      <c r="F225" s="546" t="s">
        <v>420</v>
      </c>
      <c r="G225" s="312"/>
      <c r="H225" s="313"/>
    </row>
    <row r="226" spans="1:8" ht="18" customHeight="1">
      <c r="A226" s="534"/>
      <c r="B226" s="633" t="s">
        <v>421</v>
      </c>
      <c r="C226" s="634"/>
      <c r="D226" s="634"/>
      <c r="E226" s="635"/>
      <c r="F226" s="546" t="s">
        <v>591</v>
      </c>
      <c r="G226" s="312"/>
      <c r="H226" s="313"/>
    </row>
    <row r="227" spans="1:8" ht="18" customHeight="1">
      <c r="A227" s="564"/>
      <c r="B227" s="636"/>
      <c r="C227" s="637"/>
      <c r="D227" s="637"/>
      <c r="E227" s="638"/>
      <c r="F227" s="546" t="s">
        <v>422</v>
      </c>
      <c r="G227" s="312"/>
      <c r="H227" s="313"/>
    </row>
    <row r="228" spans="1:8" ht="18" customHeight="1">
      <c r="A228" s="565"/>
      <c r="B228" s="643"/>
      <c r="C228" s="644"/>
      <c r="D228" s="644"/>
      <c r="E228" s="645"/>
      <c r="F228" s="547" t="s">
        <v>690</v>
      </c>
      <c r="G228" s="519"/>
      <c r="H228" s="520"/>
    </row>
    <row r="229" spans="1:8" ht="18" customHeight="1">
      <c r="A229" s="548" t="s">
        <v>725</v>
      </c>
      <c r="B229" s="569"/>
      <c r="C229" s="569"/>
      <c r="D229" s="569"/>
      <c r="E229" s="569"/>
      <c r="F229" s="569"/>
      <c r="G229" s="569"/>
      <c r="H229" s="570"/>
    </row>
    <row r="230" spans="1:8" ht="18" customHeight="1">
      <c r="A230" s="571"/>
      <c r="B230" s="636" t="s">
        <v>423</v>
      </c>
      <c r="C230" s="637"/>
      <c r="D230" s="637"/>
      <c r="E230" s="638"/>
      <c r="F230" s="566" t="s">
        <v>592</v>
      </c>
      <c r="G230" s="567"/>
      <c r="H230" s="568"/>
    </row>
    <row r="231" spans="1:8" ht="18" customHeight="1">
      <c r="A231" s="564"/>
      <c r="B231" s="636"/>
      <c r="C231" s="637"/>
      <c r="D231" s="637"/>
      <c r="E231" s="638"/>
      <c r="F231" s="546" t="s">
        <v>691</v>
      </c>
      <c r="G231" s="312"/>
      <c r="H231" s="313"/>
    </row>
    <row r="232" spans="1:8" ht="18" customHeight="1">
      <c r="A232" s="564"/>
      <c r="B232" s="636"/>
      <c r="C232" s="637"/>
      <c r="D232" s="637"/>
      <c r="E232" s="638"/>
      <c r="F232" s="546" t="s">
        <v>593</v>
      </c>
      <c r="G232" s="312"/>
      <c r="H232" s="313"/>
    </row>
    <row r="233" spans="1:8" ht="18" customHeight="1">
      <c r="A233" s="564"/>
      <c r="B233" s="639"/>
      <c r="C233" s="640"/>
      <c r="D233" s="640"/>
      <c r="E233" s="641"/>
      <c r="F233" s="546" t="s">
        <v>692</v>
      </c>
      <c r="G233" s="312"/>
      <c r="H233" s="313"/>
    </row>
    <row r="234" spans="1:8" ht="18" customHeight="1">
      <c r="A234" s="564"/>
      <c r="B234" s="633" t="s">
        <v>424</v>
      </c>
      <c r="C234" s="634"/>
      <c r="D234" s="634"/>
      <c r="E234" s="635"/>
      <c r="F234" s="546" t="s">
        <v>594</v>
      </c>
      <c r="G234" s="312"/>
      <c r="H234" s="313"/>
    </row>
    <row r="235" spans="1:8" ht="18" customHeight="1">
      <c r="A235" s="564"/>
      <c r="B235" s="636"/>
      <c r="C235" s="637"/>
      <c r="D235" s="637"/>
      <c r="E235" s="638"/>
      <c r="F235" s="546" t="s">
        <v>693</v>
      </c>
      <c r="G235" s="312"/>
      <c r="H235" s="313"/>
    </row>
    <row r="236" spans="1:8" ht="18" customHeight="1">
      <c r="A236" s="564"/>
      <c r="B236" s="636"/>
      <c r="C236" s="637"/>
      <c r="D236" s="637"/>
      <c r="E236" s="638"/>
      <c r="F236" s="546" t="s">
        <v>425</v>
      </c>
      <c r="G236" s="312"/>
      <c r="H236" s="313"/>
    </row>
    <row r="237" spans="1:8" ht="18" customHeight="1">
      <c r="A237" s="564"/>
      <c r="B237" s="636"/>
      <c r="C237" s="637"/>
      <c r="D237" s="637"/>
      <c r="E237" s="638"/>
      <c r="F237" s="546" t="s">
        <v>595</v>
      </c>
      <c r="G237" s="312"/>
      <c r="H237" s="313"/>
    </row>
    <row r="238" spans="1:8" ht="18" customHeight="1">
      <c r="A238" s="564"/>
      <c r="B238" s="636"/>
      <c r="C238" s="637"/>
      <c r="D238" s="637"/>
      <c r="E238" s="638"/>
      <c r="F238" s="546" t="s">
        <v>694</v>
      </c>
      <c r="G238" s="312"/>
      <c r="H238" s="313"/>
    </row>
    <row r="239" spans="1:8" ht="18" customHeight="1">
      <c r="A239" s="564"/>
      <c r="B239" s="636"/>
      <c r="C239" s="637"/>
      <c r="D239" s="637"/>
      <c r="E239" s="638"/>
      <c r="F239" s="546" t="s">
        <v>426</v>
      </c>
      <c r="G239" s="312"/>
      <c r="H239" s="313"/>
    </row>
    <row r="240" spans="1:8" ht="18" customHeight="1">
      <c r="A240" s="564"/>
      <c r="B240" s="636"/>
      <c r="C240" s="637"/>
      <c r="D240" s="637"/>
      <c r="E240" s="638"/>
      <c r="F240" s="546" t="s">
        <v>596</v>
      </c>
      <c r="G240" s="312"/>
      <c r="H240" s="313"/>
    </row>
    <row r="241" spans="1:8" ht="18" customHeight="1">
      <c r="A241" s="564"/>
      <c r="B241" s="636"/>
      <c r="C241" s="637"/>
      <c r="D241" s="637"/>
      <c r="E241" s="638"/>
      <c r="F241" s="546" t="s">
        <v>695</v>
      </c>
      <c r="G241" s="312"/>
      <c r="H241" s="313"/>
    </row>
    <row r="242" spans="1:8" ht="18" customHeight="1">
      <c r="A242" s="564"/>
      <c r="B242" s="636"/>
      <c r="C242" s="637"/>
      <c r="D242" s="637"/>
      <c r="E242" s="638"/>
      <c r="F242" s="546" t="s">
        <v>427</v>
      </c>
      <c r="G242" s="312"/>
      <c r="H242" s="313"/>
    </row>
    <row r="243" spans="1:8" ht="18" customHeight="1">
      <c r="A243" s="534"/>
      <c r="B243" s="633" t="s">
        <v>597</v>
      </c>
      <c r="C243" s="634"/>
      <c r="D243" s="634"/>
      <c r="E243" s="635"/>
      <c r="F243" s="545" t="s">
        <v>598</v>
      </c>
      <c r="G243" s="312"/>
      <c r="H243" s="313"/>
    </row>
    <row r="244" spans="1:8" ht="18" customHeight="1">
      <c r="A244" s="534"/>
      <c r="B244" s="636"/>
      <c r="C244" s="637"/>
      <c r="D244" s="637"/>
      <c r="E244" s="638"/>
      <c r="F244" s="545" t="s">
        <v>599</v>
      </c>
      <c r="G244" s="312"/>
      <c r="H244" s="313"/>
    </row>
    <row r="245" spans="1:8" ht="18" customHeight="1">
      <c r="A245" s="534"/>
      <c r="B245" s="639"/>
      <c r="C245" s="640"/>
      <c r="D245" s="640"/>
      <c r="E245" s="641"/>
      <c r="F245" s="545" t="s">
        <v>428</v>
      </c>
      <c r="G245" s="312"/>
      <c r="H245" s="313"/>
    </row>
    <row r="246" spans="1:8" ht="18" customHeight="1">
      <c r="A246" s="534"/>
      <c r="B246" s="633" t="s">
        <v>429</v>
      </c>
      <c r="C246" s="634"/>
      <c r="D246" s="634"/>
      <c r="E246" s="635"/>
      <c r="F246" s="545" t="s">
        <v>600</v>
      </c>
      <c r="G246" s="312"/>
      <c r="H246" s="313"/>
    </row>
    <row r="247" spans="1:8" ht="18" customHeight="1">
      <c r="A247" s="534"/>
      <c r="B247" s="636"/>
      <c r="C247" s="637"/>
      <c r="D247" s="637"/>
      <c r="E247" s="638"/>
      <c r="F247" s="545" t="s">
        <v>696</v>
      </c>
      <c r="G247" s="312"/>
      <c r="H247" s="313"/>
    </row>
    <row r="248" spans="1:8" ht="18" customHeight="1">
      <c r="A248" s="534"/>
      <c r="B248" s="636"/>
      <c r="C248" s="637"/>
      <c r="D248" s="637"/>
      <c r="E248" s="638"/>
      <c r="F248" s="545" t="s">
        <v>601</v>
      </c>
      <c r="G248" s="312"/>
      <c r="H248" s="313"/>
    </row>
    <row r="249" spans="1:8" ht="18" customHeight="1">
      <c r="A249" s="534"/>
      <c r="B249" s="636"/>
      <c r="C249" s="637"/>
      <c r="D249" s="637"/>
      <c r="E249" s="638"/>
      <c r="F249" s="545" t="s">
        <v>697</v>
      </c>
      <c r="G249" s="312"/>
      <c r="H249" s="313"/>
    </row>
    <row r="250" spans="1:8" ht="18" customHeight="1">
      <c r="A250" s="534"/>
      <c r="B250" s="636"/>
      <c r="C250" s="637"/>
      <c r="D250" s="637"/>
      <c r="E250" s="638"/>
      <c r="F250" s="545" t="s">
        <v>698</v>
      </c>
      <c r="G250" s="312"/>
      <c r="H250" s="313"/>
    </row>
    <row r="251" spans="1:8" ht="18" customHeight="1">
      <c r="A251" s="534"/>
      <c r="B251" s="636"/>
      <c r="C251" s="637"/>
      <c r="D251" s="637"/>
      <c r="E251" s="638"/>
      <c r="F251" s="545" t="s">
        <v>699</v>
      </c>
      <c r="G251" s="312"/>
      <c r="H251" s="313"/>
    </row>
    <row r="252" spans="1:8" ht="18" customHeight="1" thickBot="1">
      <c r="A252" s="549"/>
      <c r="B252" s="646"/>
      <c r="C252" s="647"/>
      <c r="D252" s="647"/>
      <c r="E252" s="648"/>
      <c r="F252" s="550" t="s">
        <v>430</v>
      </c>
      <c r="G252" s="315"/>
      <c r="H252" s="316"/>
    </row>
    <row r="253" spans="1:8" s="321" customFormat="1" ht="13.5">
      <c r="A253" s="317"/>
      <c r="B253" s="318"/>
      <c r="C253" s="318"/>
      <c r="D253" s="318"/>
      <c r="E253" s="318"/>
      <c r="F253" s="319"/>
      <c r="G253" s="320"/>
      <c r="H253" s="320"/>
    </row>
    <row r="254" spans="1:8" ht="13.5">
      <c r="A254" s="322"/>
      <c r="B254" s="469"/>
      <c r="C254" s="469"/>
      <c r="D254" s="469"/>
      <c r="E254" s="469"/>
      <c r="F254" s="323"/>
      <c r="G254" s="324"/>
      <c r="H254" s="324"/>
    </row>
    <row r="255" spans="1:8" ht="13.5">
      <c r="A255" s="322"/>
      <c r="B255" s="469"/>
      <c r="C255" s="469"/>
      <c r="D255" s="469"/>
      <c r="E255" s="469"/>
      <c r="F255" s="323"/>
      <c r="G255" s="324"/>
      <c r="H255" s="324"/>
    </row>
    <row r="256" spans="1:8" ht="13.5">
      <c r="A256" s="322"/>
      <c r="B256" s="469"/>
      <c r="C256" s="469"/>
      <c r="D256" s="469"/>
      <c r="E256" s="469"/>
      <c r="F256" s="323"/>
      <c r="G256" s="324"/>
      <c r="H256" s="324"/>
    </row>
    <row r="257" spans="1:8" ht="13.5">
      <c r="A257" s="322"/>
      <c r="B257" s="469"/>
      <c r="C257" s="469"/>
      <c r="D257" s="469"/>
      <c r="E257" s="469"/>
      <c r="F257" s="323"/>
      <c r="G257" s="324"/>
      <c r="H257" s="324"/>
    </row>
    <row r="258" spans="1:8" ht="13.5">
      <c r="A258" s="322"/>
      <c r="B258" s="469"/>
      <c r="C258" s="469"/>
      <c r="D258" s="469"/>
      <c r="E258" s="469"/>
      <c r="F258" s="323"/>
      <c r="G258" s="324"/>
      <c r="H258" s="324"/>
    </row>
  </sheetData>
  <mergeCells count="77">
    <mergeCell ref="B22:E24"/>
    <mergeCell ref="A9:F9"/>
    <mergeCell ref="A10:H10"/>
    <mergeCell ref="B12:E15"/>
    <mergeCell ref="A16:H16"/>
    <mergeCell ref="B17:E21"/>
    <mergeCell ref="A3:H3"/>
    <mergeCell ref="G4:H4"/>
    <mergeCell ref="A5:H5"/>
    <mergeCell ref="A6:H6"/>
    <mergeCell ref="A7:H7"/>
    <mergeCell ref="B26:E28"/>
    <mergeCell ref="A29:H29"/>
    <mergeCell ref="A30:H30"/>
    <mergeCell ref="B31:E41"/>
    <mergeCell ref="B25:E25"/>
    <mergeCell ref="A119:E121"/>
    <mergeCell ref="A83:H83"/>
    <mergeCell ref="B90:E90"/>
    <mergeCell ref="A92:H92"/>
    <mergeCell ref="A84:H84"/>
    <mergeCell ref="A85:A88"/>
    <mergeCell ref="B115:E115"/>
    <mergeCell ref="B116:E116"/>
    <mergeCell ref="A114:H114"/>
    <mergeCell ref="B117:E117"/>
    <mergeCell ref="A118:H118"/>
    <mergeCell ref="B85:E88"/>
    <mergeCell ref="A89:H89"/>
    <mergeCell ref="A90:A91"/>
    <mergeCell ref="B91:E91"/>
    <mergeCell ref="A93:H93"/>
    <mergeCell ref="B188:E190"/>
    <mergeCell ref="A189:A190"/>
    <mergeCell ref="A191:H191"/>
    <mergeCell ref="B192:E196"/>
    <mergeCell ref="B138:E156"/>
    <mergeCell ref="B157:E172"/>
    <mergeCell ref="B173:E178"/>
    <mergeCell ref="A179:H179"/>
    <mergeCell ref="B180:E187"/>
    <mergeCell ref="B42:E43"/>
    <mergeCell ref="B44:E48"/>
    <mergeCell ref="B49:E57"/>
    <mergeCell ref="B58:E62"/>
    <mergeCell ref="B63:E63"/>
    <mergeCell ref="A64:H64"/>
    <mergeCell ref="B65:E65"/>
    <mergeCell ref="A66:A82"/>
    <mergeCell ref="B66:E76"/>
    <mergeCell ref="B77:E78"/>
    <mergeCell ref="B79:E82"/>
    <mergeCell ref="B94:E99"/>
    <mergeCell ref="B100:E102"/>
    <mergeCell ref="B103:E106"/>
    <mergeCell ref="B107:E111"/>
    <mergeCell ref="B112:E113"/>
    <mergeCell ref="A122:H122"/>
    <mergeCell ref="A124:H124"/>
    <mergeCell ref="A125:F125"/>
    <mergeCell ref="B126:E136"/>
    <mergeCell ref="A137:H137"/>
    <mergeCell ref="B246:E252"/>
    <mergeCell ref="B197:E202"/>
    <mergeCell ref="B203:E204"/>
    <mergeCell ref="A205:E209"/>
    <mergeCell ref="A210:H210"/>
    <mergeCell ref="A211:H211"/>
    <mergeCell ref="B243:E245"/>
    <mergeCell ref="B212:E212"/>
    <mergeCell ref="B213:E213"/>
    <mergeCell ref="B214:E216"/>
    <mergeCell ref="B217:E222"/>
    <mergeCell ref="B223:E225"/>
    <mergeCell ref="B226:E228"/>
    <mergeCell ref="B230:E233"/>
    <mergeCell ref="B234:E242"/>
  </mergeCells>
  <phoneticPr fontId="3"/>
  <dataValidations count="1">
    <dataValidation type="list" allowBlank="1" showInputMessage="1" showErrorMessage="1" sqref="H12:H15 H17:H28 H65:H82 H85:H88 H90:H91 H115:H117 H123 H126:H136 H138:H178 H180:H190 H192:H204 H206:H209 H31:H63 H94:H113 H119:H121 H212:H228 H230:H252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6" manualBreakCount="6">
    <brk id="41" max="16383" man="1"/>
    <brk id="82" max="16383" man="1"/>
    <brk id="123" max="16383" man="1"/>
    <brk id="156" max="16383" man="1"/>
    <brk id="190" max="16383" man="1"/>
    <brk id="2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view="pageBreakPreview" zoomScale="85" zoomScaleNormal="70" zoomScaleSheetLayoutView="85" workbookViewId="0"/>
  </sheetViews>
  <sheetFormatPr defaultRowHeight="12"/>
  <cols>
    <col min="1" max="1" width="1.875" style="233" customWidth="1"/>
    <col min="2" max="2" width="2" style="233" customWidth="1"/>
    <col min="3" max="3" width="27.5" style="233" bestFit="1" customWidth="1"/>
    <col min="4" max="18" width="10.125" style="345" customWidth="1"/>
    <col min="19" max="255" width="9" style="345"/>
    <col min="256" max="256" width="1.875" style="345" customWidth="1"/>
    <col min="257" max="257" width="2" style="345" customWidth="1"/>
    <col min="258" max="258" width="27.5" style="345" bestFit="1" customWidth="1"/>
    <col min="259" max="274" width="10.125" style="345" customWidth="1"/>
    <col min="275" max="511" width="9" style="345"/>
    <col min="512" max="512" width="1.875" style="345" customWidth="1"/>
    <col min="513" max="513" width="2" style="345" customWidth="1"/>
    <col min="514" max="514" width="27.5" style="345" bestFit="1" customWidth="1"/>
    <col min="515" max="530" width="10.125" style="345" customWidth="1"/>
    <col min="531" max="767" width="9" style="345"/>
    <col min="768" max="768" width="1.875" style="345" customWidth="1"/>
    <col min="769" max="769" width="2" style="345" customWidth="1"/>
    <col min="770" max="770" width="27.5" style="345" bestFit="1" customWidth="1"/>
    <col min="771" max="786" width="10.125" style="345" customWidth="1"/>
    <col min="787" max="1023" width="9" style="345"/>
    <col min="1024" max="1024" width="1.875" style="345" customWidth="1"/>
    <col min="1025" max="1025" width="2" style="345" customWidth="1"/>
    <col min="1026" max="1026" width="27.5" style="345" bestFit="1" customWidth="1"/>
    <col min="1027" max="1042" width="10.125" style="345" customWidth="1"/>
    <col min="1043" max="1279" width="9" style="345"/>
    <col min="1280" max="1280" width="1.875" style="345" customWidth="1"/>
    <col min="1281" max="1281" width="2" style="345" customWidth="1"/>
    <col min="1282" max="1282" width="27.5" style="345" bestFit="1" customWidth="1"/>
    <col min="1283" max="1298" width="10.125" style="345" customWidth="1"/>
    <col min="1299" max="1535" width="9" style="345"/>
    <col min="1536" max="1536" width="1.875" style="345" customWidth="1"/>
    <col min="1537" max="1537" width="2" style="345" customWidth="1"/>
    <col min="1538" max="1538" width="27.5" style="345" bestFit="1" customWidth="1"/>
    <col min="1539" max="1554" width="10.125" style="345" customWidth="1"/>
    <col min="1555" max="1791" width="9" style="345"/>
    <col min="1792" max="1792" width="1.875" style="345" customWidth="1"/>
    <col min="1793" max="1793" width="2" style="345" customWidth="1"/>
    <col min="1794" max="1794" width="27.5" style="345" bestFit="1" customWidth="1"/>
    <col min="1795" max="1810" width="10.125" style="345" customWidth="1"/>
    <col min="1811" max="2047" width="9" style="345"/>
    <col min="2048" max="2048" width="1.875" style="345" customWidth="1"/>
    <col min="2049" max="2049" width="2" style="345" customWidth="1"/>
    <col min="2050" max="2050" width="27.5" style="345" bestFit="1" customWidth="1"/>
    <col min="2051" max="2066" width="10.125" style="345" customWidth="1"/>
    <col min="2067" max="2303" width="9" style="345"/>
    <col min="2304" max="2304" width="1.875" style="345" customWidth="1"/>
    <col min="2305" max="2305" width="2" style="345" customWidth="1"/>
    <col min="2306" max="2306" width="27.5" style="345" bestFit="1" customWidth="1"/>
    <col min="2307" max="2322" width="10.125" style="345" customWidth="1"/>
    <col min="2323" max="2559" width="9" style="345"/>
    <col min="2560" max="2560" width="1.875" style="345" customWidth="1"/>
    <col min="2561" max="2561" width="2" style="345" customWidth="1"/>
    <col min="2562" max="2562" width="27.5" style="345" bestFit="1" customWidth="1"/>
    <col min="2563" max="2578" width="10.125" style="345" customWidth="1"/>
    <col min="2579" max="2815" width="9" style="345"/>
    <col min="2816" max="2816" width="1.875" style="345" customWidth="1"/>
    <col min="2817" max="2817" width="2" style="345" customWidth="1"/>
    <col min="2818" max="2818" width="27.5" style="345" bestFit="1" customWidth="1"/>
    <col min="2819" max="2834" width="10.125" style="345" customWidth="1"/>
    <col min="2835" max="3071" width="9" style="345"/>
    <col min="3072" max="3072" width="1.875" style="345" customWidth="1"/>
    <col min="3073" max="3073" width="2" style="345" customWidth="1"/>
    <col min="3074" max="3074" width="27.5" style="345" bestFit="1" customWidth="1"/>
    <col min="3075" max="3090" width="10.125" style="345" customWidth="1"/>
    <col min="3091" max="3327" width="9" style="345"/>
    <col min="3328" max="3328" width="1.875" style="345" customWidth="1"/>
    <col min="3329" max="3329" width="2" style="345" customWidth="1"/>
    <col min="3330" max="3330" width="27.5" style="345" bestFit="1" customWidth="1"/>
    <col min="3331" max="3346" width="10.125" style="345" customWidth="1"/>
    <col min="3347" max="3583" width="9" style="345"/>
    <col min="3584" max="3584" width="1.875" style="345" customWidth="1"/>
    <col min="3585" max="3585" width="2" style="345" customWidth="1"/>
    <col min="3586" max="3586" width="27.5" style="345" bestFit="1" customWidth="1"/>
    <col min="3587" max="3602" width="10.125" style="345" customWidth="1"/>
    <col min="3603" max="3839" width="9" style="345"/>
    <col min="3840" max="3840" width="1.875" style="345" customWidth="1"/>
    <col min="3841" max="3841" width="2" style="345" customWidth="1"/>
    <col min="3842" max="3842" width="27.5" style="345" bestFit="1" customWidth="1"/>
    <col min="3843" max="3858" width="10.125" style="345" customWidth="1"/>
    <col min="3859" max="4095" width="9" style="345"/>
    <col min="4096" max="4096" width="1.875" style="345" customWidth="1"/>
    <col min="4097" max="4097" width="2" style="345" customWidth="1"/>
    <col min="4098" max="4098" width="27.5" style="345" bestFit="1" customWidth="1"/>
    <col min="4099" max="4114" width="10.125" style="345" customWidth="1"/>
    <col min="4115" max="4351" width="9" style="345"/>
    <col min="4352" max="4352" width="1.875" style="345" customWidth="1"/>
    <col min="4353" max="4353" width="2" style="345" customWidth="1"/>
    <col min="4354" max="4354" width="27.5" style="345" bestFit="1" customWidth="1"/>
    <col min="4355" max="4370" width="10.125" style="345" customWidth="1"/>
    <col min="4371" max="4607" width="9" style="345"/>
    <col min="4608" max="4608" width="1.875" style="345" customWidth="1"/>
    <col min="4609" max="4609" width="2" style="345" customWidth="1"/>
    <col min="4610" max="4610" width="27.5" style="345" bestFit="1" customWidth="1"/>
    <col min="4611" max="4626" width="10.125" style="345" customWidth="1"/>
    <col min="4627" max="4863" width="9" style="345"/>
    <col min="4864" max="4864" width="1.875" style="345" customWidth="1"/>
    <col min="4865" max="4865" width="2" style="345" customWidth="1"/>
    <col min="4866" max="4866" width="27.5" style="345" bestFit="1" customWidth="1"/>
    <col min="4867" max="4882" width="10.125" style="345" customWidth="1"/>
    <col min="4883" max="5119" width="9" style="345"/>
    <col min="5120" max="5120" width="1.875" style="345" customWidth="1"/>
    <col min="5121" max="5121" width="2" style="345" customWidth="1"/>
    <col min="5122" max="5122" width="27.5" style="345" bestFit="1" customWidth="1"/>
    <col min="5123" max="5138" width="10.125" style="345" customWidth="1"/>
    <col min="5139" max="5375" width="9" style="345"/>
    <col min="5376" max="5376" width="1.875" style="345" customWidth="1"/>
    <col min="5377" max="5377" width="2" style="345" customWidth="1"/>
    <col min="5378" max="5378" width="27.5" style="345" bestFit="1" customWidth="1"/>
    <col min="5379" max="5394" width="10.125" style="345" customWidth="1"/>
    <col min="5395" max="5631" width="9" style="345"/>
    <col min="5632" max="5632" width="1.875" style="345" customWidth="1"/>
    <col min="5633" max="5633" width="2" style="345" customWidth="1"/>
    <col min="5634" max="5634" width="27.5" style="345" bestFit="1" customWidth="1"/>
    <col min="5635" max="5650" width="10.125" style="345" customWidth="1"/>
    <col min="5651" max="5887" width="9" style="345"/>
    <col min="5888" max="5888" width="1.875" style="345" customWidth="1"/>
    <col min="5889" max="5889" width="2" style="345" customWidth="1"/>
    <col min="5890" max="5890" width="27.5" style="345" bestFit="1" customWidth="1"/>
    <col min="5891" max="5906" width="10.125" style="345" customWidth="1"/>
    <col min="5907" max="6143" width="9" style="345"/>
    <col min="6144" max="6144" width="1.875" style="345" customWidth="1"/>
    <col min="6145" max="6145" width="2" style="345" customWidth="1"/>
    <col min="6146" max="6146" width="27.5" style="345" bestFit="1" customWidth="1"/>
    <col min="6147" max="6162" width="10.125" style="345" customWidth="1"/>
    <col min="6163" max="6399" width="9" style="345"/>
    <col min="6400" max="6400" width="1.875" style="345" customWidth="1"/>
    <col min="6401" max="6401" width="2" style="345" customWidth="1"/>
    <col min="6402" max="6402" width="27.5" style="345" bestFit="1" customWidth="1"/>
    <col min="6403" max="6418" width="10.125" style="345" customWidth="1"/>
    <col min="6419" max="6655" width="9" style="345"/>
    <col min="6656" max="6656" width="1.875" style="345" customWidth="1"/>
    <col min="6657" max="6657" width="2" style="345" customWidth="1"/>
    <col min="6658" max="6658" width="27.5" style="345" bestFit="1" customWidth="1"/>
    <col min="6659" max="6674" width="10.125" style="345" customWidth="1"/>
    <col min="6675" max="6911" width="9" style="345"/>
    <col min="6912" max="6912" width="1.875" style="345" customWidth="1"/>
    <col min="6913" max="6913" width="2" style="345" customWidth="1"/>
    <col min="6914" max="6914" width="27.5" style="345" bestFit="1" customWidth="1"/>
    <col min="6915" max="6930" width="10.125" style="345" customWidth="1"/>
    <col min="6931" max="7167" width="9" style="345"/>
    <col min="7168" max="7168" width="1.875" style="345" customWidth="1"/>
    <col min="7169" max="7169" width="2" style="345" customWidth="1"/>
    <col min="7170" max="7170" width="27.5" style="345" bestFit="1" customWidth="1"/>
    <col min="7171" max="7186" width="10.125" style="345" customWidth="1"/>
    <col min="7187" max="7423" width="9" style="345"/>
    <col min="7424" max="7424" width="1.875" style="345" customWidth="1"/>
    <col min="7425" max="7425" width="2" style="345" customWidth="1"/>
    <col min="7426" max="7426" width="27.5" style="345" bestFit="1" customWidth="1"/>
    <col min="7427" max="7442" width="10.125" style="345" customWidth="1"/>
    <col min="7443" max="7679" width="9" style="345"/>
    <col min="7680" max="7680" width="1.875" style="345" customWidth="1"/>
    <col min="7681" max="7681" width="2" style="345" customWidth="1"/>
    <col min="7682" max="7682" width="27.5" style="345" bestFit="1" customWidth="1"/>
    <col min="7683" max="7698" width="10.125" style="345" customWidth="1"/>
    <col min="7699" max="7935" width="9" style="345"/>
    <col min="7936" max="7936" width="1.875" style="345" customWidth="1"/>
    <col min="7937" max="7937" width="2" style="345" customWidth="1"/>
    <col min="7938" max="7938" width="27.5" style="345" bestFit="1" customWidth="1"/>
    <col min="7939" max="7954" width="10.125" style="345" customWidth="1"/>
    <col min="7955" max="8191" width="9" style="345"/>
    <col min="8192" max="8192" width="1.875" style="345" customWidth="1"/>
    <col min="8193" max="8193" width="2" style="345" customWidth="1"/>
    <col min="8194" max="8194" width="27.5" style="345" bestFit="1" customWidth="1"/>
    <col min="8195" max="8210" width="10.125" style="345" customWidth="1"/>
    <col min="8211" max="8447" width="9" style="345"/>
    <col min="8448" max="8448" width="1.875" style="345" customWidth="1"/>
    <col min="8449" max="8449" width="2" style="345" customWidth="1"/>
    <col min="8450" max="8450" width="27.5" style="345" bestFit="1" customWidth="1"/>
    <col min="8451" max="8466" width="10.125" style="345" customWidth="1"/>
    <col min="8467" max="8703" width="9" style="345"/>
    <col min="8704" max="8704" width="1.875" style="345" customWidth="1"/>
    <col min="8705" max="8705" width="2" style="345" customWidth="1"/>
    <col min="8706" max="8706" width="27.5" style="345" bestFit="1" customWidth="1"/>
    <col min="8707" max="8722" width="10.125" style="345" customWidth="1"/>
    <col min="8723" max="8959" width="9" style="345"/>
    <col min="8960" max="8960" width="1.875" style="345" customWidth="1"/>
    <col min="8961" max="8961" width="2" style="345" customWidth="1"/>
    <col min="8962" max="8962" width="27.5" style="345" bestFit="1" customWidth="1"/>
    <col min="8963" max="8978" width="10.125" style="345" customWidth="1"/>
    <col min="8979" max="9215" width="9" style="345"/>
    <col min="9216" max="9216" width="1.875" style="345" customWidth="1"/>
    <col min="9217" max="9217" width="2" style="345" customWidth="1"/>
    <col min="9218" max="9218" width="27.5" style="345" bestFit="1" customWidth="1"/>
    <col min="9219" max="9234" width="10.125" style="345" customWidth="1"/>
    <col min="9235" max="9471" width="9" style="345"/>
    <col min="9472" max="9472" width="1.875" style="345" customWidth="1"/>
    <col min="9473" max="9473" width="2" style="345" customWidth="1"/>
    <col min="9474" max="9474" width="27.5" style="345" bestFit="1" customWidth="1"/>
    <col min="9475" max="9490" width="10.125" style="345" customWidth="1"/>
    <col min="9491" max="9727" width="9" style="345"/>
    <col min="9728" max="9728" width="1.875" style="345" customWidth="1"/>
    <col min="9729" max="9729" width="2" style="345" customWidth="1"/>
    <col min="9730" max="9730" width="27.5" style="345" bestFit="1" customWidth="1"/>
    <col min="9731" max="9746" width="10.125" style="345" customWidth="1"/>
    <col min="9747" max="9983" width="9" style="345"/>
    <col min="9984" max="9984" width="1.875" style="345" customWidth="1"/>
    <col min="9985" max="9985" width="2" style="345" customWidth="1"/>
    <col min="9986" max="9986" width="27.5" style="345" bestFit="1" customWidth="1"/>
    <col min="9987" max="10002" width="10.125" style="345" customWidth="1"/>
    <col min="10003" max="10239" width="9" style="345"/>
    <col min="10240" max="10240" width="1.875" style="345" customWidth="1"/>
    <col min="10241" max="10241" width="2" style="345" customWidth="1"/>
    <col min="10242" max="10242" width="27.5" style="345" bestFit="1" customWidth="1"/>
    <col min="10243" max="10258" width="10.125" style="345" customWidth="1"/>
    <col min="10259" max="10495" width="9" style="345"/>
    <col min="10496" max="10496" width="1.875" style="345" customWidth="1"/>
    <col min="10497" max="10497" width="2" style="345" customWidth="1"/>
    <col min="10498" max="10498" width="27.5" style="345" bestFit="1" customWidth="1"/>
    <col min="10499" max="10514" width="10.125" style="345" customWidth="1"/>
    <col min="10515" max="10751" width="9" style="345"/>
    <col min="10752" max="10752" width="1.875" style="345" customWidth="1"/>
    <col min="10753" max="10753" width="2" style="345" customWidth="1"/>
    <col min="10754" max="10754" width="27.5" style="345" bestFit="1" customWidth="1"/>
    <col min="10755" max="10770" width="10.125" style="345" customWidth="1"/>
    <col min="10771" max="11007" width="9" style="345"/>
    <col min="11008" max="11008" width="1.875" style="345" customWidth="1"/>
    <col min="11009" max="11009" width="2" style="345" customWidth="1"/>
    <col min="11010" max="11010" width="27.5" style="345" bestFit="1" customWidth="1"/>
    <col min="11011" max="11026" width="10.125" style="345" customWidth="1"/>
    <col min="11027" max="11263" width="9" style="345"/>
    <col min="11264" max="11264" width="1.875" style="345" customWidth="1"/>
    <col min="11265" max="11265" width="2" style="345" customWidth="1"/>
    <col min="11266" max="11266" width="27.5" style="345" bestFit="1" customWidth="1"/>
    <col min="11267" max="11282" width="10.125" style="345" customWidth="1"/>
    <col min="11283" max="11519" width="9" style="345"/>
    <col min="11520" max="11520" width="1.875" style="345" customWidth="1"/>
    <col min="11521" max="11521" width="2" style="345" customWidth="1"/>
    <col min="11522" max="11522" width="27.5" style="345" bestFit="1" customWidth="1"/>
    <col min="11523" max="11538" width="10.125" style="345" customWidth="1"/>
    <col min="11539" max="11775" width="9" style="345"/>
    <col min="11776" max="11776" width="1.875" style="345" customWidth="1"/>
    <col min="11777" max="11777" width="2" style="345" customWidth="1"/>
    <col min="11778" max="11778" width="27.5" style="345" bestFit="1" customWidth="1"/>
    <col min="11779" max="11794" width="10.125" style="345" customWidth="1"/>
    <col min="11795" max="12031" width="9" style="345"/>
    <col min="12032" max="12032" width="1.875" style="345" customWidth="1"/>
    <col min="12033" max="12033" width="2" style="345" customWidth="1"/>
    <col min="12034" max="12034" width="27.5" style="345" bestFit="1" customWidth="1"/>
    <col min="12035" max="12050" width="10.125" style="345" customWidth="1"/>
    <col min="12051" max="12287" width="9" style="345"/>
    <col min="12288" max="12288" width="1.875" style="345" customWidth="1"/>
    <col min="12289" max="12289" width="2" style="345" customWidth="1"/>
    <col min="12290" max="12290" width="27.5" style="345" bestFit="1" customWidth="1"/>
    <col min="12291" max="12306" width="10.125" style="345" customWidth="1"/>
    <col min="12307" max="12543" width="9" style="345"/>
    <col min="12544" max="12544" width="1.875" style="345" customWidth="1"/>
    <col min="12545" max="12545" width="2" style="345" customWidth="1"/>
    <col min="12546" max="12546" width="27.5" style="345" bestFit="1" customWidth="1"/>
    <col min="12547" max="12562" width="10.125" style="345" customWidth="1"/>
    <col min="12563" max="12799" width="9" style="345"/>
    <col min="12800" max="12800" width="1.875" style="345" customWidth="1"/>
    <col min="12801" max="12801" width="2" style="345" customWidth="1"/>
    <col min="12802" max="12802" width="27.5" style="345" bestFit="1" customWidth="1"/>
    <col min="12803" max="12818" width="10.125" style="345" customWidth="1"/>
    <col min="12819" max="13055" width="9" style="345"/>
    <col min="13056" max="13056" width="1.875" style="345" customWidth="1"/>
    <col min="13057" max="13057" width="2" style="345" customWidth="1"/>
    <col min="13058" max="13058" width="27.5" style="345" bestFit="1" customWidth="1"/>
    <col min="13059" max="13074" width="10.125" style="345" customWidth="1"/>
    <col min="13075" max="13311" width="9" style="345"/>
    <col min="13312" max="13312" width="1.875" style="345" customWidth="1"/>
    <col min="13313" max="13313" width="2" style="345" customWidth="1"/>
    <col min="13314" max="13314" width="27.5" style="345" bestFit="1" customWidth="1"/>
    <col min="13315" max="13330" width="10.125" style="345" customWidth="1"/>
    <col min="13331" max="13567" width="9" style="345"/>
    <col min="13568" max="13568" width="1.875" style="345" customWidth="1"/>
    <col min="13569" max="13569" width="2" style="345" customWidth="1"/>
    <col min="13570" max="13570" width="27.5" style="345" bestFit="1" customWidth="1"/>
    <col min="13571" max="13586" width="10.125" style="345" customWidth="1"/>
    <col min="13587" max="13823" width="9" style="345"/>
    <col min="13824" max="13824" width="1.875" style="345" customWidth="1"/>
    <col min="13825" max="13825" width="2" style="345" customWidth="1"/>
    <col min="13826" max="13826" width="27.5" style="345" bestFit="1" customWidth="1"/>
    <col min="13827" max="13842" width="10.125" style="345" customWidth="1"/>
    <col min="13843" max="14079" width="9" style="345"/>
    <col min="14080" max="14080" width="1.875" style="345" customWidth="1"/>
    <col min="14081" max="14081" width="2" style="345" customWidth="1"/>
    <col min="14082" max="14082" width="27.5" style="345" bestFit="1" customWidth="1"/>
    <col min="14083" max="14098" width="10.125" style="345" customWidth="1"/>
    <col min="14099" max="14335" width="9" style="345"/>
    <col min="14336" max="14336" width="1.875" style="345" customWidth="1"/>
    <col min="14337" max="14337" width="2" style="345" customWidth="1"/>
    <col min="14338" max="14338" width="27.5" style="345" bestFit="1" customWidth="1"/>
    <col min="14339" max="14354" width="10.125" style="345" customWidth="1"/>
    <col min="14355" max="14591" width="9" style="345"/>
    <col min="14592" max="14592" width="1.875" style="345" customWidth="1"/>
    <col min="14593" max="14593" width="2" style="345" customWidth="1"/>
    <col min="14594" max="14594" width="27.5" style="345" bestFit="1" customWidth="1"/>
    <col min="14595" max="14610" width="10.125" style="345" customWidth="1"/>
    <col min="14611" max="14847" width="9" style="345"/>
    <col min="14848" max="14848" width="1.875" style="345" customWidth="1"/>
    <col min="14849" max="14849" width="2" style="345" customWidth="1"/>
    <col min="14850" max="14850" width="27.5" style="345" bestFit="1" customWidth="1"/>
    <col min="14851" max="14866" width="10.125" style="345" customWidth="1"/>
    <col min="14867" max="15103" width="9" style="345"/>
    <col min="15104" max="15104" width="1.875" style="345" customWidth="1"/>
    <col min="15105" max="15105" width="2" style="345" customWidth="1"/>
    <col min="15106" max="15106" width="27.5" style="345" bestFit="1" customWidth="1"/>
    <col min="15107" max="15122" width="10.125" style="345" customWidth="1"/>
    <col min="15123" max="15359" width="9" style="345"/>
    <col min="15360" max="15360" width="1.875" style="345" customWidth="1"/>
    <col min="15361" max="15361" width="2" style="345" customWidth="1"/>
    <col min="15362" max="15362" width="27.5" style="345" bestFit="1" customWidth="1"/>
    <col min="15363" max="15378" width="10.125" style="345" customWidth="1"/>
    <col min="15379" max="15615" width="9" style="345"/>
    <col min="15616" max="15616" width="1.875" style="345" customWidth="1"/>
    <col min="15617" max="15617" width="2" style="345" customWidth="1"/>
    <col min="15618" max="15618" width="27.5" style="345" bestFit="1" customWidth="1"/>
    <col min="15619" max="15634" width="10.125" style="345" customWidth="1"/>
    <col min="15635" max="15871" width="9" style="345"/>
    <col min="15872" max="15872" width="1.875" style="345" customWidth="1"/>
    <col min="15873" max="15873" width="2" style="345" customWidth="1"/>
    <col min="15874" max="15874" width="27.5" style="345" bestFit="1" customWidth="1"/>
    <col min="15875" max="15890" width="10.125" style="345" customWidth="1"/>
    <col min="15891" max="16127" width="9" style="345"/>
    <col min="16128" max="16128" width="1.875" style="345" customWidth="1"/>
    <col min="16129" max="16129" width="2" style="345" customWidth="1"/>
    <col min="16130" max="16130" width="27.5" style="345" bestFit="1" customWidth="1"/>
    <col min="16131" max="16146" width="10.125" style="345" customWidth="1"/>
    <col min="16147" max="16384" width="9" style="345"/>
  </cols>
  <sheetData>
    <row r="1" spans="1:18" ht="13.5">
      <c r="P1" s="711" t="s">
        <v>485</v>
      </c>
      <c r="Q1" s="711"/>
      <c r="R1" s="711"/>
    </row>
    <row r="2" spans="1:18" ht="13.5">
      <c r="A2" s="235" t="s">
        <v>453</v>
      </c>
    </row>
    <row r="4" spans="1:18" ht="12.75" thickBot="1">
      <c r="A4" s="233" t="s">
        <v>454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 t="s">
        <v>267</v>
      </c>
    </row>
    <row r="5" spans="1:18">
      <c r="A5" s="237"/>
      <c r="B5" s="346"/>
      <c r="C5" s="238" t="s">
        <v>455</v>
      </c>
      <c r="D5" s="347">
        <v>2020</v>
      </c>
      <c r="E5" s="348">
        <f>+D5+1</f>
        <v>2021</v>
      </c>
      <c r="F5" s="348">
        <f t="shared" ref="F5:Q5" si="0">+E5+1</f>
        <v>2022</v>
      </c>
      <c r="G5" s="348">
        <f t="shared" si="0"/>
        <v>2023</v>
      </c>
      <c r="H5" s="348">
        <f t="shared" si="0"/>
        <v>2024</v>
      </c>
      <c r="I5" s="348">
        <f t="shared" si="0"/>
        <v>2025</v>
      </c>
      <c r="J5" s="348">
        <f t="shared" si="0"/>
        <v>2026</v>
      </c>
      <c r="K5" s="348">
        <f t="shared" si="0"/>
        <v>2027</v>
      </c>
      <c r="L5" s="348">
        <f t="shared" si="0"/>
        <v>2028</v>
      </c>
      <c r="M5" s="348">
        <f t="shared" si="0"/>
        <v>2029</v>
      </c>
      <c r="N5" s="348">
        <f t="shared" si="0"/>
        <v>2030</v>
      </c>
      <c r="O5" s="348">
        <f t="shared" si="0"/>
        <v>2031</v>
      </c>
      <c r="P5" s="348">
        <f t="shared" si="0"/>
        <v>2032</v>
      </c>
      <c r="Q5" s="348">
        <f t="shared" si="0"/>
        <v>2033</v>
      </c>
      <c r="R5" s="349" t="s">
        <v>282</v>
      </c>
    </row>
    <row r="6" spans="1:18" ht="12.75" thickBot="1">
      <c r="A6" s="709" t="s">
        <v>456</v>
      </c>
      <c r="B6" s="710"/>
      <c r="C6" s="242"/>
      <c r="D6" s="350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417"/>
      <c r="R6" s="242"/>
    </row>
    <row r="7" spans="1:18" ht="12.75" thickTop="1">
      <c r="A7" s="352"/>
      <c r="B7" s="353" t="s">
        <v>457</v>
      </c>
      <c r="C7" s="248"/>
      <c r="D7" s="249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81"/>
      <c r="R7" s="248"/>
    </row>
    <row r="8" spans="1:18">
      <c r="A8" s="354"/>
      <c r="B8" s="355"/>
      <c r="C8" s="261" t="s">
        <v>458</v>
      </c>
      <c r="D8" s="286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356"/>
    </row>
    <row r="9" spans="1:18">
      <c r="A9" s="354"/>
      <c r="B9" s="355"/>
      <c r="C9" s="357" t="s">
        <v>278</v>
      </c>
      <c r="D9" s="358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61"/>
    </row>
    <row r="10" spans="1:18">
      <c r="A10" s="354"/>
      <c r="B10" s="355"/>
      <c r="C10" s="357" t="s">
        <v>279</v>
      </c>
      <c r="D10" s="358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61"/>
    </row>
    <row r="11" spans="1:18">
      <c r="A11" s="354"/>
      <c r="B11" s="355"/>
      <c r="C11" s="360" t="s">
        <v>280</v>
      </c>
      <c r="D11" s="358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61"/>
    </row>
    <row r="12" spans="1:18">
      <c r="A12" s="354"/>
      <c r="B12" s="355"/>
      <c r="C12" s="360" t="s">
        <v>459</v>
      </c>
      <c r="D12" s="358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61"/>
    </row>
    <row r="13" spans="1:18">
      <c r="A13" s="362"/>
      <c r="B13" s="355"/>
      <c r="C13" s="363" t="s">
        <v>460</v>
      </c>
      <c r="D13" s="364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6"/>
    </row>
    <row r="14" spans="1:18">
      <c r="A14" s="354"/>
      <c r="B14" s="367" t="s">
        <v>461</v>
      </c>
      <c r="C14" s="368"/>
      <c r="D14" s="369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3"/>
      <c r="R14" s="368"/>
    </row>
    <row r="15" spans="1:18">
      <c r="A15" s="354"/>
      <c r="B15" s="355"/>
      <c r="C15" s="261" t="s">
        <v>462</v>
      </c>
      <c r="D15" s="286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356"/>
    </row>
    <row r="16" spans="1:18">
      <c r="A16" s="354"/>
      <c r="B16" s="355"/>
      <c r="C16" s="363" t="s">
        <v>463</v>
      </c>
      <c r="D16" s="364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6"/>
    </row>
    <row r="17" spans="1:18">
      <c r="A17" s="354"/>
      <c r="B17" s="355"/>
      <c r="C17" s="363" t="s">
        <v>464</v>
      </c>
      <c r="D17" s="364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6"/>
    </row>
    <row r="18" spans="1:18">
      <c r="A18" s="362"/>
      <c r="B18" s="355"/>
      <c r="C18" s="363" t="s">
        <v>465</v>
      </c>
      <c r="D18" s="364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6"/>
    </row>
    <row r="19" spans="1:18">
      <c r="A19" s="372"/>
      <c r="B19" s="370" t="s">
        <v>466</v>
      </c>
      <c r="C19" s="263"/>
      <c r="D19" s="369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68"/>
    </row>
    <row r="20" spans="1:18">
      <c r="A20" s="372"/>
      <c r="B20" s="371" t="s">
        <v>467</v>
      </c>
      <c r="C20" s="368"/>
      <c r="D20" s="369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3"/>
      <c r="R20" s="368"/>
    </row>
    <row r="21" spans="1:18" ht="12.75" thickBot="1">
      <c r="A21" s="374"/>
      <c r="B21" s="375" t="s">
        <v>468</v>
      </c>
      <c r="C21" s="376"/>
      <c r="D21" s="377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9"/>
    </row>
    <row r="22" spans="1:18">
      <c r="A22" s="380"/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381"/>
    </row>
    <row r="23" spans="1:18">
      <c r="A23" s="380"/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</row>
    <row r="24" spans="1:18" ht="12.75" thickBot="1">
      <c r="A24" s="382" t="s">
        <v>469</v>
      </c>
      <c r="B24" s="277"/>
      <c r="C24" s="277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 t="s">
        <v>267</v>
      </c>
    </row>
    <row r="25" spans="1:18">
      <c r="A25" s="383"/>
      <c r="B25" s="384"/>
      <c r="C25" s="385" t="s">
        <v>470</v>
      </c>
      <c r="D25" s="347">
        <f>+D5</f>
        <v>2020</v>
      </c>
      <c r="E25" s="348">
        <f>+E5</f>
        <v>2021</v>
      </c>
      <c r="F25" s="348">
        <f t="shared" ref="F25:Q25" si="1">+F5</f>
        <v>2022</v>
      </c>
      <c r="G25" s="348">
        <f t="shared" si="1"/>
        <v>2023</v>
      </c>
      <c r="H25" s="348">
        <f t="shared" si="1"/>
        <v>2024</v>
      </c>
      <c r="I25" s="348">
        <f t="shared" si="1"/>
        <v>2025</v>
      </c>
      <c r="J25" s="348">
        <f t="shared" si="1"/>
        <v>2026</v>
      </c>
      <c r="K25" s="348">
        <f t="shared" si="1"/>
        <v>2027</v>
      </c>
      <c r="L25" s="348">
        <f t="shared" si="1"/>
        <v>2028</v>
      </c>
      <c r="M25" s="348">
        <f t="shared" si="1"/>
        <v>2029</v>
      </c>
      <c r="N25" s="348">
        <f t="shared" si="1"/>
        <v>2030</v>
      </c>
      <c r="O25" s="348">
        <f t="shared" si="1"/>
        <v>2031</v>
      </c>
      <c r="P25" s="348">
        <f t="shared" si="1"/>
        <v>2032</v>
      </c>
      <c r="Q25" s="348">
        <f t="shared" si="1"/>
        <v>2033</v>
      </c>
      <c r="R25" s="349" t="s">
        <v>282</v>
      </c>
    </row>
    <row r="26" spans="1:18" ht="12.75" thickBot="1">
      <c r="A26" s="386"/>
      <c r="B26" s="387" t="s">
        <v>471</v>
      </c>
      <c r="C26" s="388"/>
      <c r="D26" s="350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417"/>
      <c r="R26" s="242"/>
    </row>
    <row r="27" spans="1:18" ht="12.75" thickTop="1">
      <c r="A27" s="389"/>
      <c r="B27" s="390" t="s">
        <v>472</v>
      </c>
      <c r="C27" s="391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418"/>
      <c r="R27" s="391"/>
    </row>
    <row r="28" spans="1:18">
      <c r="A28" s="389"/>
      <c r="B28" s="390"/>
      <c r="C28" s="393" t="s">
        <v>473</v>
      </c>
      <c r="D28" s="394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6"/>
    </row>
    <row r="29" spans="1:18">
      <c r="A29" s="389"/>
      <c r="B29" s="390"/>
      <c r="C29" s="397" t="s">
        <v>474</v>
      </c>
      <c r="D29" s="398"/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400"/>
    </row>
    <row r="30" spans="1:18">
      <c r="A30" s="389"/>
      <c r="B30" s="390"/>
      <c r="C30" s="397" t="s">
        <v>475</v>
      </c>
      <c r="D30" s="398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400"/>
    </row>
    <row r="31" spans="1:18">
      <c r="A31" s="401"/>
      <c r="B31" s="402"/>
      <c r="C31" s="403" t="s">
        <v>465</v>
      </c>
      <c r="D31" s="404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405"/>
      <c r="Q31" s="405"/>
      <c r="R31" s="406"/>
    </row>
    <row r="32" spans="1:18">
      <c r="A32" s="389"/>
      <c r="B32" s="390" t="s">
        <v>476</v>
      </c>
      <c r="C32" s="391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418"/>
      <c r="R32" s="391"/>
    </row>
    <row r="33" spans="1:18">
      <c r="A33" s="389"/>
      <c r="B33" s="390"/>
      <c r="C33" s="393" t="s">
        <v>477</v>
      </c>
      <c r="D33" s="394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6"/>
    </row>
    <row r="34" spans="1:18">
      <c r="A34" s="389"/>
      <c r="B34" s="390"/>
      <c r="C34" s="397" t="s">
        <v>478</v>
      </c>
      <c r="D34" s="398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400"/>
    </row>
    <row r="35" spans="1:18">
      <c r="A35" s="389"/>
      <c r="B35" s="390"/>
      <c r="C35" s="397" t="s">
        <v>479</v>
      </c>
      <c r="D35" s="398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399"/>
      <c r="R35" s="400"/>
    </row>
    <row r="36" spans="1:18">
      <c r="A36" s="389"/>
      <c r="B36" s="277"/>
      <c r="C36" s="403" t="s">
        <v>465</v>
      </c>
      <c r="D36" s="404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6"/>
    </row>
    <row r="37" spans="1:18">
      <c r="A37" s="407"/>
      <c r="B37" s="408" t="s">
        <v>490</v>
      </c>
      <c r="C37" s="409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5"/>
      <c r="R37" s="409"/>
    </row>
    <row r="38" spans="1:18">
      <c r="A38" s="401"/>
      <c r="B38" s="402" t="s">
        <v>480</v>
      </c>
      <c r="C38" s="406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5"/>
      <c r="R38" s="406"/>
    </row>
    <row r="39" spans="1:18">
      <c r="A39" s="407"/>
      <c r="B39" s="408" t="s">
        <v>491</v>
      </c>
      <c r="C39" s="409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5"/>
      <c r="R39" s="409"/>
    </row>
    <row r="40" spans="1:18" ht="12.75" thickBot="1">
      <c r="A40" s="411"/>
      <c r="B40" s="412" t="s">
        <v>481</v>
      </c>
      <c r="C40" s="413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9"/>
      <c r="R40" s="413"/>
    </row>
    <row r="41" spans="1:18">
      <c r="A41" s="390"/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</row>
    <row r="42" spans="1:18">
      <c r="A42" s="390" t="s">
        <v>482</v>
      </c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0"/>
      <c r="R42" s="390"/>
    </row>
    <row r="43" spans="1:18">
      <c r="A43" s="390"/>
      <c r="B43" s="390"/>
      <c r="C43" s="415" t="s">
        <v>483</v>
      </c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390"/>
    </row>
    <row r="44" spans="1:18">
      <c r="A44" s="390"/>
      <c r="B44" s="390"/>
      <c r="C44" s="415" t="s">
        <v>484</v>
      </c>
      <c r="D44" s="415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0"/>
      <c r="R44" s="390"/>
    </row>
    <row r="45" spans="1:18">
      <c r="A45" s="390"/>
      <c r="B45" s="390"/>
      <c r="C45" s="415" t="s">
        <v>492</v>
      </c>
      <c r="D45" s="415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  <c r="Q45" s="390"/>
      <c r="R45" s="390"/>
    </row>
    <row r="46" spans="1:18">
      <c r="A46" s="390"/>
      <c r="B46" s="390"/>
      <c r="C46" s="415" t="s">
        <v>493</v>
      </c>
      <c r="D46" s="415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0"/>
    </row>
    <row r="47" spans="1:18">
      <c r="A47" s="390"/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</row>
    <row r="48" spans="1:18">
      <c r="A48" s="380"/>
      <c r="B48" s="277" t="s">
        <v>726</v>
      </c>
      <c r="C48" s="277"/>
      <c r="D48" s="277"/>
      <c r="F48" s="277"/>
      <c r="H48" s="277"/>
      <c r="J48" s="277"/>
      <c r="L48" s="277"/>
      <c r="N48" s="277"/>
      <c r="P48" s="277"/>
      <c r="Q48" s="277"/>
    </row>
    <row r="49" spans="1:8">
      <c r="A49" s="380"/>
      <c r="B49" s="233" t="s">
        <v>727</v>
      </c>
      <c r="C49" s="277"/>
    </row>
    <row r="50" spans="1:8">
      <c r="A50" s="380"/>
      <c r="B50" s="233" t="s">
        <v>728</v>
      </c>
      <c r="C50" s="277"/>
    </row>
    <row r="51" spans="1:8">
      <c r="A51" s="380"/>
      <c r="B51" s="277" t="s">
        <v>729</v>
      </c>
      <c r="C51" s="277"/>
    </row>
    <row r="52" spans="1:8">
      <c r="A52" s="380"/>
      <c r="B52" s="277" t="s">
        <v>730</v>
      </c>
      <c r="C52" s="277"/>
      <c r="D52" s="234"/>
      <c r="E52" s="234"/>
      <c r="F52" s="234"/>
      <c r="G52" s="234"/>
      <c r="H52" s="234"/>
    </row>
    <row r="53" spans="1:8">
      <c r="A53" s="380"/>
      <c r="B53" s="277"/>
      <c r="C53" s="277"/>
    </row>
    <row r="54" spans="1:8">
      <c r="A54" s="380"/>
      <c r="B54" s="277"/>
      <c r="C54" s="277"/>
    </row>
    <row r="55" spans="1:8">
      <c r="A55" s="380"/>
      <c r="B55" s="277"/>
      <c r="C55" s="277"/>
    </row>
    <row r="56" spans="1:8">
      <c r="A56" s="380"/>
      <c r="B56" s="277"/>
      <c r="C56" s="277"/>
    </row>
    <row r="57" spans="1:8">
      <c r="A57" s="380"/>
      <c r="B57" s="277"/>
      <c r="C57" s="277"/>
    </row>
    <row r="58" spans="1:8">
      <c r="A58" s="380"/>
      <c r="B58" s="277"/>
      <c r="C58" s="277"/>
    </row>
    <row r="59" spans="1:8">
      <c r="A59" s="380"/>
      <c r="B59" s="277"/>
      <c r="C59" s="277"/>
    </row>
    <row r="60" spans="1:8">
      <c r="A60" s="380"/>
      <c r="B60" s="277"/>
      <c r="C60" s="277"/>
    </row>
    <row r="61" spans="1:8">
      <c r="A61" s="380"/>
      <c r="B61" s="277"/>
      <c r="C61" s="277"/>
    </row>
    <row r="62" spans="1:8">
      <c r="A62" s="277"/>
      <c r="B62" s="277"/>
      <c r="C62" s="277"/>
    </row>
    <row r="63" spans="1:8">
      <c r="A63" s="277"/>
      <c r="B63" s="277"/>
      <c r="C63" s="277"/>
    </row>
    <row r="64" spans="1:8">
      <c r="A64" s="277"/>
      <c r="B64" s="277"/>
      <c r="C64" s="277"/>
    </row>
    <row r="65" spans="1:3">
      <c r="A65" s="277"/>
      <c r="B65" s="277"/>
      <c r="C65" s="277"/>
    </row>
    <row r="66" spans="1:3">
      <c r="A66" s="277"/>
      <c r="B66" s="277"/>
      <c r="C66" s="277"/>
    </row>
  </sheetData>
  <mergeCells count="2">
    <mergeCell ref="A6:B6"/>
    <mergeCell ref="P1:R1"/>
  </mergeCells>
  <phoneticPr fontId="3"/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0"/>
  <sheetViews>
    <sheetView view="pageBreakPreview" zoomScaleNormal="100" zoomScaleSheetLayoutView="100" workbookViewId="0"/>
  </sheetViews>
  <sheetFormatPr defaultRowHeight="15" customHeight="1"/>
  <cols>
    <col min="1" max="1" width="2.125" style="234" customWidth="1"/>
    <col min="2" max="2" width="2.625" style="233" customWidth="1"/>
    <col min="3" max="3" width="28" style="233" customWidth="1"/>
    <col min="4" max="17" width="11.75" style="234" customWidth="1"/>
    <col min="18" max="18" width="10.625" style="234" customWidth="1"/>
    <col min="19" max="256" width="9" style="234"/>
    <col min="257" max="257" width="2.125" style="234" customWidth="1"/>
    <col min="258" max="258" width="2.625" style="234" customWidth="1"/>
    <col min="259" max="259" width="28" style="234" customWidth="1"/>
    <col min="260" max="272" width="12.625" style="234" customWidth="1"/>
    <col min="273" max="274" width="10.625" style="234" customWidth="1"/>
    <col min="275" max="512" width="9" style="234"/>
    <col min="513" max="513" width="2.125" style="234" customWidth="1"/>
    <col min="514" max="514" width="2.625" style="234" customWidth="1"/>
    <col min="515" max="515" width="28" style="234" customWidth="1"/>
    <col min="516" max="528" width="12.625" style="234" customWidth="1"/>
    <col min="529" max="530" width="10.625" style="234" customWidth="1"/>
    <col min="531" max="768" width="9" style="234"/>
    <col min="769" max="769" width="2.125" style="234" customWidth="1"/>
    <col min="770" max="770" width="2.625" style="234" customWidth="1"/>
    <col min="771" max="771" width="28" style="234" customWidth="1"/>
    <col min="772" max="784" width="12.625" style="234" customWidth="1"/>
    <col min="785" max="786" width="10.625" style="234" customWidth="1"/>
    <col min="787" max="1024" width="9" style="234"/>
    <col min="1025" max="1025" width="2.125" style="234" customWidth="1"/>
    <col min="1026" max="1026" width="2.625" style="234" customWidth="1"/>
    <col min="1027" max="1027" width="28" style="234" customWidth="1"/>
    <col min="1028" max="1040" width="12.625" style="234" customWidth="1"/>
    <col min="1041" max="1042" width="10.625" style="234" customWidth="1"/>
    <col min="1043" max="1280" width="9" style="234"/>
    <col min="1281" max="1281" width="2.125" style="234" customWidth="1"/>
    <col min="1282" max="1282" width="2.625" style="234" customWidth="1"/>
    <col min="1283" max="1283" width="28" style="234" customWidth="1"/>
    <col min="1284" max="1296" width="12.625" style="234" customWidth="1"/>
    <col min="1297" max="1298" width="10.625" style="234" customWidth="1"/>
    <col min="1299" max="1536" width="9" style="234"/>
    <col min="1537" max="1537" width="2.125" style="234" customWidth="1"/>
    <col min="1538" max="1538" width="2.625" style="234" customWidth="1"/>
    <col min="1539" max="1539" width="28" style="234" customWidth="1"/>
    <col min="1540" max="1552" width="12.625" style="234" customWidth="1"/>
    <col min="1553" max="1554" width="10.625" style="234" customWidth="1"/>
    <col min="1555" max="1792" width="9" style="234"/>
    <col min="1793" max="1793" width="2.125" style="234" customWidth="1"/>
    <col min="1794" max="1794" width="2.625" style="234" customWidth="1"/>
    <col min="1795" max="1795" width="28" style="234" customWidth="1"/>
    <col min="1796" max="1808" width="12.625" style="234" customWidth="1"/>
    <col min="1809" max="1810" width="10.625" style="234" customWidth="1"/>
    <col min="1811" max="2048" width="9" style="234"/>
    <col min="2049" max="2049" width="2.125" style="234" customWidth="1"/>
    <col min="2050" max="2050" width="2.625" style="234" customWidth="1"/>
    <col min="2051" max="2051" width="28" style="234" customWidth="1"/>
    <col min="2052" max="2064" width="12.625" style="234" customWidth="1"/>
    <col min="2065" max="2066" width="10.625" style="234" customWidth="1"/>
    <col min="2067" max="2304" width="9" style="234"/>
    <col min="2305" max="2305" width="2.125" style="234" customWidth="1"/>
    <col min="2306" max="2306" width="2.625" style="234" customWidth="1"/>
    <col min="2307" max="2307" width="28" style="234" customWidth="1"/>
    <col min="2308" max="2320" width="12.625" style="234" customWidth="1"/>
    <col min="2321" max="2322" width="10.625" style="234" customWidth="1"/>
    <col min="2323" max="2560" width="9" style="234"/>
    <col min="2561" max="2561" width="2.125" style="234" customWidth="1"/>
    <col min="2562" max="2562" width="2.625" style="234" customWidth="1"/>
    <col min="2563" max="2563" width="28" style="234" customWidth="1"/>
    <col min="2564" max="2576" width="12.625" style="234" customWidth="1"/>
    <col min="2577" max="2578" width="10.625" style="234" customWidth="1"/>
    <col min="2579" max="2816" width="9" style="234"/>
    <col min="2817" max="2817" width="2.125" style="234" customWidth="1"/>
    <col min="2818" max="2818" width="2.625" style="234" customWidth="1"/>
    <col min="2819" max="2819" width="28" style="234" customWidth="1"/>
    <col min="2820" max="2832" width="12.625" style="234" customWidth="1"/>
    <col min="2833" max="2834" width="10.625" style="234" customWidth="1"/>
    <col min="2835" max="3072" width="9" style="234"/>
    <col min="3073" max="3073" width="2.125" style="234" customWidth="1"/>
    <col min="3074" max="3074" width="2.625" style="234" customWidth="1"/>
    <col min="3075" max="3075" width="28" style="234" customWidth="1"/>
    <col min="3076" max="3088" width="12.625" style="234" customWidth="1"/>
    <col min="3089" max="3090" width="10.625" style="234" customWidth="1"/>
    <col min="3091" max="3328" width="9" style="234"/>
    <col min="3329" max="3329" width="2.125" style="234" customWidth="1"/>
    <col min="3330" max="3330" width="2.625" style="234" customWidth="1"/>
    <col min="3331" max="3331" width="28" style="234" customWidth="1"/>
    <col min="3332" max="3344" width="12.625" style="234" customWidth="1"/>
    <col min="3345" max="3346" width="10.625" style="234" customWidth="1"/>
    <col min="3347" max="3584" width="9" style="234"/>
    <col min="3585" max="3585" width="2.125" style="234" customWidth="1"/>
    <col min="3586" max="3586" width="2.625" style="234" customWidth="1"/>
    <col min="3587" max="3587" width="28" style="234" customWidth="1"/>
    <col min="3588" max="3600" width="12.625" style="234" customWidth="1"/>
    <col min="3601" max="3602" width="10.625" style="234" customWidth="1"/>
    <col min="3603" max="3840" width="9" style="234"/>
    <col min="3841" max="3841" width="2.125" style="234" customWidth="1"/>
    <col min="3842" max="3842" width="2.625" style="234" customWidth="1"/>
    <col min="3843" max="3843" width="28" style="234" customWidth="1"/>
    <col min="3844" max="3856" width="12.625" style="234" customWidth="1"/>
    <col min="3857" max="3858" width="10.625" style="234" customWidth="1"/>
    <col min="3859" max="4096" width="9" style="234"/>
    <col min="4097" max="4097" width="2.125" style="234" customWidth="1"/>
    <col min="4098" max="4098" width="2.625" style="234" customWidth="1"/>
    <col min="4099" max="4099" width="28" style="234" customWidth="1"/>
    <col min="4100" max="4112" width="12.625" style="234" customWidth="1"/>
    <col min="4113" max="4114" width="10.625" style="234" customWidth="1"/>
    <col min="4115" max="4352" width="9" style="234"/>
    <col min="4353" max="4353" width="2.125" style="234" customWidth="1"/>
    <col min="4354" max="4354" width="2.625" style="234" customWidth="1"/>
    <col min="4355" max="4355" width="28" style="234" customWidth="1"/>
    <col min="4356" max="4368" width="12.625" style="234" customWidth="1"/>
    <col min="4369" max="4370" width="10.625" style="234" customWidth="1"/>
    <col min="4371" max="4608" width="9" style="234"/>
    <col min="4609" max="4609" width="2.125" style="234" customWidth="1"/>
    <col min="4610" max="4610" width="2.625" style="234" customWidth="1"/>
    <col min="4611" max="4611" width="28" style="234" customWidth="1"/>
    <col min="4612" max="4624" width="12.625" style="234" customWidth="1"/>
    <col min="4625" max="4626" width="10.625" style="234" customWidth="1"/>
    <col min="4627" max="4864" width="9" style="234"/>
    <col min="4865" max="4865" width="2.125" style="234" customWidth="1"/>
    <col min="4866" max="4866" width="2.625" style="234" customWidth="1"/>
    <col min="4867" max="4867" width="28" style="234" customWidth="1"/>
    <col min="4868" max="4880" width="12.625" style="234" customWidth="1"/>
    <col min="4881" max="4882" width="10.625" style="234" customWidth="1"/>
    <col min="4883" max="5120" width="9" style="234"/>
    <col min="5121" max="5121" width="2.125" style="234" customWidth="1"/>
    <col min="5122" max="5122" width="2.625" style="234" customWidth="1"/>
    <col min="5123" max="5123" width="28" style="234" customWidth="1"/>
    <col min="5124" max="5136" width="12.625" style="234" customWidth="1"/>
    <col min="5137" max="5138" width="10.625" style="234" customWidth="1"/>
    <col min="5139" max="5376" width="9" style="234"/>
    <col min="5377" max="5377" width="2.125" style="234" customWidth="1"/>
    <col min="5378" max="5378" width="2.625" style="234" customWidth="1"/>
    <col min="5379" max="5379" width="28" style="234" customWidth="1"/>
    <col min="5380" max="5392" width="12.625" style="234" customWidth="1"/>
    <col min="5393" max="5394" width="10.625" style="234" customWidth="1"/>
    <col min="5395" max="5632" width="9" style="234"/>
    <col min="5633" max="5633" width="2.125" style="234" customWidth="1"/>
    <col min="5634" max="5634" width="2.625" style="234" customWidth="1"/>
    <col min="5635" max="5635" width="28" style="234" customWidth="1"/>
    <col min="5636" max="5648" width="12.625" style="234" customWidth="1"/>
    <col min="5649" max="5650" width="10.625" style="234" customWidth="1"/>
    <col min="5651" max="5888" width="9" style="234"/>
    <col min="5889" max="5889" width="2.125" style="234" customWidth="1"/>
    <col min="5890" max="5890" width="2.625" style="234" customWidth="1"/>
    <col min="5891" max="5891" width="28" style="234" customWidth="1"/>
    <col min="5892" max="5904" width="12.625" style="234" customWidth="1"/>
    <col min="5905" max="5906" width="10.625" style="234" customWidth="1"/>
    <col min="5907" max="6144" width="9" style="234"/>
    <col min="6145" max="6145" width="2.125" style="234" customWidth="1"/>
    <col min="6146" max="6146" width="2.625" style="234" customWidth="1"/>
    <col min="6147" max="6147" width="28" style="234" customWidth="1"/>
    <col min="6148" max="6160" width="12.625" style="234" customWidth="1"/>
    <col min="6161" max="6162" width="10.625" style="234" customWidth="1"/>
    <col min="6163" max="6400" width="9" style="234"/>
    <col min="6401" max="6401" width="2.125" style="234" customWidth="1"/>
    <col min="6402" max="6402" width="2.625" style="234" customWidth="1"/>
    <col min="6403" max="6403" width="28" style="234" customWidth="1"/>
    <col min="6404" max="6416" width="12.625" style="234" customWidth="1"/>
    <col min="6417" max="6418" width="10.625" style="234" customWidth="1"/>
    <col min="6419" max="6656" width="9" style="234"/>
    <col min="6657" max="6657" width="2.125" style="234" customWidth="1"/>
    <col min="6658" max="6658" width="2.625" style="234" customWidth="1"/>
    <col min="6659" max="6659" width="28" style="234" customWidth="1"/>
    <col min="6660" max="6672" width="12.625" style="234" customWidth="1"/>
    <col min="6673" max="6674" width="10.625" style="234" customWidth="1"/>
    <col min="6675" max="6912" width="9" style="234"/>
    <col min="6913" max="6913" width="2.125" style="234" customWidth="1"/>
    <col min="6914" max="6914" width="2.625" style="234" customWidth="1"/>
    <col min="6915" max="6915" width="28" style="234" customWidth="1"/>
    <col min="6916" max="6928" width="12.625" style="234" customWidth="1"/>
    <col min="6929" max="6930" width="10.625" style="234" customWidth="1"/>
    <col min="6931" max="7168" width="9" style="234"/>
    <col min="7169" max="7169" width="2.125" style="234" customWidth="1"/>
    <col min="7170" max="7170" width="2.625" style="234" customWidth="1"/>
    <col min="7171" max="7171" width="28" style="234" customWidth="1"/>
    <col min="7172" max="7184" width="12.625" style="234" customWidth="1"/>
    <col min="7185" max="7186" width="10.625" style="234" customWidth="1"/>
    <col min="7187" max="7424" width="9" style="234"/>
    <col min="7425" max="7425" width="2.125" style="234" customWidth="1"/>
    <col min="7426" max="7426" width="2.625" style="234" customWidth="1"/>
    <col min="7427" max="7427" width="28" style="234" customWidth="1"/>
    <col min="7428" max="7440" width="12.625" style="234" customWidth="1"/>
    <col min="7441" max="7442" width="10.625" style="234" customWidth="1"/>
    <col min="7443" max="7680" width="9" style="234"/>
    <col min="7681" max="7681" width="2.125" style="234" customWidth="1"/>
    <col min="7682" max="7682" width="2.625" style="234" customWidth="1"/>
    <col min="7683" max="7683" width="28" style="234" customWidth="1"/>
    <col min="7684" max="7696" width="12.625" style="234" customWidth="1"/>
    <col min="7697" max="7698" width="10.625" style="234" customWidth="1"/>
    <col min="7699" max="7936" width="9" style="234"/>
    <col min="7937" max="7937" width="2.125" style="234" customWidth="1"/>
    <col min="7938" max="7938" width="2.625" style="234" customWidth="1"/>
    <col min="7939" max="7939" width="28" style="234" customWidth="1"/>
    <col min="7940" max="7952" width="12.625" style="234" customWidth="1"/>
    <col min="7953" max="7954" width="10.625" style="234" customWidth="1"/>
    <col min="7955" max="8192" width="9" style="234"/>
    <col min="8193" max="8193" width="2.125" style="234" customWidth="1"/>
    <col min="8194" max="8194" width="2.625" style="234" customWidth="1"/>
    <col min="8195" max="8195" width="28" style="234" customWidth="1"/>
    <col min="8196" max="8208" width="12.625" style="234" customWidth="1"/>
    <col min="8209" max="8210" width="10.625" style="234" customWidth="1"/>
    <col min="8211" max="8448" width="9" style="234"/>
    <col min="8449" max="8449" width="2.125" style="234" customWidth="1"/>
    <col min="8450" max="8450" width="2.625" style="234" customWidth="1"/>
    <col min="8451" max="8451" width="28" style="234" customWidth="1"/>
    <col min="8452" max="8464" width="12.625" style="234" customWidth="1"/>
    <col min="8465" max="8466" width="10.625" style="234" customWidth="1"/>
    <col min="8467" max="8704" width="9" style="234"/>
    <col min="8705" max="8705" width="2.125" style="234" customWidth="1"/>
    <col min="8706" max="8706" width="2.625" style="234" customWidth="1"/>
    <col min="8707" max="8707" width="28" style="234" customWidth="1"/>
    <col min="8708" max="8720" width="12.625" style="234" customWidth="1"/>
    <col min="8721" max="8722" width="10.625" style="234" customWidth="1"/>
    <col min="8723" max="8960" width="9" style="234"/>
    <col min="8961" max="8961" width="2.125" style="234" customWidth="1"/>
    <col min="8962" max="8962" width="2.625" style="234" customWidth="1"/>
    <col min="8963" max="8963" width="28" style="234" customWidth="1"/>
    <col min="8964" max="8976" width="12.625" style="234" customWidth="1"/>
    <col min="8977" max="8978" width="10.625" style="234" customWidth="1"/>
    <col min="8979" max="9216" width="9" style="234"/>
    <col min="9217" max="9217" width="2.125" style="234" customWidth="1"/>
    <col min="9218" max="9218" width="2.625" style="234" customWidth="1"/>
    <col min="9219" max="9219" width="28" style="234" customWidth="1"/>
    <col min="9220" max="9232" width="12.625" style="234" customWidth="1"/>
    <col min="9233" max="9234" width="10.625" style="234" customWidth="1"/>
    <col min="9235" max="9472" width="9" style="234"/>
    <col min="9473" max="9473" width="2.125" style="234" customWidth="1"/>
    <col min="9474" max="9474" width="2.625" style="234" customWidth="1"/>
    <col min="9475" max="9475" width="28" style="234" customWidth="1"/>
    <col min="9476" max="9488" width="12.625" style="234" customWidth="1"/>
    <col min="9489" max="9490" width="10.625" style="234" customWidth="1"/>
    <col min="9491" max="9728" width="9" style="234"/>
    <col min="9729" max="9729" width="2.125" style="234" customWidth="1"/>
    <col min="9730" max="9730" width="2.625" style="234" customWidth="1"/>
    <col min="9731" max="9731" width="28" style="234" customWidth="1"/>
    <col min="9732" max="9744" width="12.625" style="234" customWidth="1"/>
    <col min="9745" max="9746" width="10.625" style="234" customWidth="1"/>
    <col min="9747" max="9984" width="9" style="234"/>
    <col min="9985" max="9985" width="2.125" style="234" customWidth="1"/>
    <col min="9986" max="9986" width="2.625" style="234" customWidth="1"/>
    <col min="9987" max="9987" width="28" style="234" customWidth="1"/>
    <col min="9988" max="10000" width="12.625" style="234" customWidth="1"/>
    <col min="10001" max="10002" width="10.625" style="234" customWidth="1"/>
    <col min="10003" max="10240" width="9" style="234"/>
    <col min="10241" max="10241" width="2.125" style="234" customWidth="1"/>
    <col min="10242" max="10242" width="2.625" style="234" customWidth="1"/>
    <col min="10243" max="10243" width="28" style="234" customWidth="1"/>
    <col min="10244" max="10256" width="12.625" style="234" customWidth="1"/>
    <col min="10257" max="10258" width="10.625" style="234" customWidth="1"/>
    <col min="10259" max="10496" width="9" style="234"/>
    <col min="10497" max="10497" width="2.125" style="234" customWidth="1"/>
    <col min="10498" max="10498" width="2.625" style="234" customWidth="1"/>
    <col min="10499" max="10499" width="28" style="234" customWidth="1"/>
    <col min="10500" max="10512" width="12.625" style="234" customWidth="1"/>
    <col min="10513" max="10514" width="10.625" style="234" customWidth="1"/>
    <col min="10515" max="10752" width="9" style="234"/>
    <col min="10753" max="10753" width="2.125" style="234" customWidth="1"/>
    <col min="10754" max="10754" width="2.625" style="234" customWidth="1"/>
    <col min="10755" max="10755" width="28" style="234" customWidth="1"/>
    <col min="10756" max="10768" width="12.625" style="234" customWidth="1"/>
    <col min="10769" max="10770" width="10.625" style="234" customWidth="1"/>
    <col min="10771" max="11008" width="9" style="234"/>
    <col min="11009" max="11009" width="2.125" style="234" customWidth="1"/>
    <col min="11010" max="11010" width="2.625" style="234" customWidth="1"/>
    <col min="11011" max="11011" width="28" style="234" customWidth="1"/>
    <col min="11012" max="11024" width="12.625" style="234" customWidth="1"/>
    <col min="11025" max="11026" width="10.625" style="234" customWidth="1"/>
    <col min="11027" max="11264" width="9" style="234"/>
    <col min="11265" max="11265" width="2.125" style="234" customWidth="1"/>
    <col min="11266" max="11266" width="2.625" style="234" customWidth="1"/>
    <col min="11267" max="11267" width="28" style="234" customWidth="1"/>
    <col min="11268" max="11280" width="12.625" style="234" customWidth="1"/>
    <col min="11281" max="11282" width="10.625" style="234" customWidth="1"/>
    <col min="11283" max="11520" width="9" style="234"/>
    <col min="11521" max="11521" width="2.125" style="234" customWidth="1"/>
    <col min="11522" max="11522" width="2.625" style="234" customWidth="1"/>
    <col min="11523" max="11523" width="28" style="234" customWidth="1"/>
    <col min="11524" max="11536" width="12.625" style="234" customWidth="1"/>
    <col min="11537" max="11538" width="10.625" style="234" customWidth="1"/>
    <col min="11539" max="11776" width="9" style="234"/>
    <col min="11777" max="11777" width="2.125" style="234" customWidth="1"/>
    <col min="11778" max="11778" width="2.625" style="234" customWidth="1"/>
    <col min="11779" max="11779" width="28" style="234" customWidth="1"/>
    <col min="11780" max="11792" width="12.625" style="234" customWidth="1"/>
    <col min="11793" max="11794" width="10.625" style="234" customWidth="1"/>
    <col min="11795" max="12032" width="9" style="234"/>
    <col min="12033" max="12033" width="2.125" style="234" customWidth="1"/>
    <col min="12034" max="12034" width="2.625" style="234" customWidth="1"/>
    <col min="12035" max="12035" width="28" style="234" customWidth="1"/>
    <col min="12036" max="12048" width="12.625" style="234" customWidth="1"/>
    <col min="12049" max="12050" width="10.625" style="234" customWidth="1"/>
    <col min="12051" max="12288" width="9" style="234"/>
    <col min="12289" max="12289" width="2.125" style="234" customWidth="1"/>
    <col min="12290" max="12290" width="2.625" style="234" customWidth="1"/>
    <col min="12291" max="12291" width="28" style="234" customWidth="1"/>
    <col min="12292" max="12304" width="12.625" style="234" customWidth="1"/>
    <col min="12305" max="12306" width="10.625" style="234" customWidth="1"/>
    <col min="12307" max="12544" width="9" style="234"/>
    <col min="12545" max="12545" width="2.125" style="234" customWidth="1"/>
    <col min="12546" max="12546" width="2.625" style="234" customWidth="1"/>
    <col min="12547" max="12547" width="28" style="234" customWidth="1"/>
    <col min="12548" max="12560" width="12.625" style="234" customWidth="1"/>
    <col min="12561" max="12562" width="10.625" style="234" customWidth="1"/>
    <col min="12563" max="12800" width="9" style="234"/>
    <col min="12801" max="12801" width="2.125" style="234" customWidth="1"/>
    <col min="12802" max="12802" width="2.625" style="234" customWidth="1"/>
    <col min="12803" max="12803" width="28" style="234" customWidth="1"/>
    <col min="12804" max="12816" width="12.625" style="234" customWidth="1"/>
    <col min="12817" max="12818" width="10.625" style="234" customWidth="1"/>
    <col min="12819" max="13056" width="9" style="234"/>
    <col min="13057" max="13057" width="2.125" style="234" customWidth="1"/>
    <col min="13058" max="13058" width="2.625" style="234" customWidth="1"/>
    <col min="13059" max="13059" width="28" style="234" customWidth="1"/>
    <col min="13060" max="13072" width="12.625" style="234" customWidth="1"/>
    <col min="13073" max="13074" width="10.625" style="234" customWidth="1"/>
    <col min="13075" max="13312" width="9" style="234"/>
    <col min="13313" max="13313" width="2.125" style="234" customWidth="1"/>
    <col min="13314" max="13314" width="2.625" style="234" customWidth="1"/>
    <col min="13315" max="13315" width="28" style="234" customWidth="1"/>
    <col min="13316" max="13328" width="12.625" style="234" customWidth="1"/>
    <col min="13329" max="13330" width="10.625" style="234" customWidth="1"/>
    <col min="13331" max="13568" width="9" style="234"/>
    <col min="13569" max="13569" width="2.125" style="234" customWidth="1"/>
    <col min="13570" max="13570" width="2.625" style="234" customWidth="1"/>
    <col min="13571" max="13571" width="28" style="234" customWidth="1"/>
    <col min="13572" max="13584" width="12.625" style="234" customWidth="1"/>
    <col min="13585" max="13586" width="10.625" style="234" customWidth="1"/>
    <col min="13587" max="13824" width="9" style="234"/>
    <col min="13825" max="13825" width="2.125" style="234" customWidth="1"/>
    <col min="13826" max="13826" width="2.625" style="234" customWidth="1"/>
    <col min="13827" max="13827" width="28" style="234" customWidth="1"/>
    <col min="13828" max="13840" width="12.625" style="234" customWidth="1"/>
    <col min="13841" max="13842" width="10.625" style="234" customWidth="1"/>
    <col min="13843" max="14080" width="9" style="234"/>
    <col min="14081" max="14081" width="2.125" style="234" customWidth="1"/>
    <col min="14082" max="14082" width="2.625" style="234" customWidth="1"/>
    <col min="14083" max="14083" width="28" style="234" customWidth="1"/>
    <col min="14084" max="14096" width="12.625" style="234" customWidth="1"/>
    <col min="14097" max="14098" width="10.625" style="234" customWidth="1"/>
    <col min="14099" max="14336" width="9" style="234"/>
    <col min="14337" max="14337" width="2.125" style="234" customWidth="1"/>
    <col min="14338" max="14338" width="2.625" style="234" customWidth="1"/>
    <col min="14339" max="14339" width="28" style="234" customWidth="1"/>
    <col min="14340" max="14352" width="12.625" style="234" customWidth="1"/>
    <col min="14353" max="14354" width="10.625" style="234" customWidth="1"/>
    <col min="14355" max="14592" width="9" style="234"/>
    <col min="14593" max="14593" width="2.125" style="234" customWidth="1"/>
    <col min="14594" max="14594" width="2.625" style="234" customWidth="1"/>
    <col min="14595" max="14595" width="28" style="234" customWidth="1"/>
    <col min="14596" max="14608" width="12.625" style="234" customWidth="1"/>
    <col min="14609" max="14610" width="10.625" style="234" customWidth="1"/>
    <col min="14611" max="14848" width="9" style="234"/>
    <col min="14849" max="14849" width="2.125" style="234" customWidth="1"/>
    <col min="14850" max="14850" width="2.625" style="234" customWidth="1"/>
    <col min="14851" max="14851" width="28" style="234" customWidth="1"/>
    <col min="14852" max="14864" width="12.625" style="234" customWidth="1"/>
    <col min="14865" max="14866" width="10.625" style="234" customWidth="1"/>
    <col min="14867" max="15104" width="9" style="234"/>
    <col min="15105" max="15105" width="2.125" style="234" customWidth="1"/>
    <col min="15106" max="15106" width="2.625" style="234" customWidth="1"/>
    <col min="15107" max="15107" width="28" style="234" customWidth="1"/>
    <col min="15108" max="15120" width="12.625" style="234" customWidth="1"/>
    <col min="15121" max="15122" width="10.625" style="234" customWidth="1"/>
    <col min="15123" max="15360" width="9" style="234"/>
    <col min="15361" max="15361" width="2.125" style="234" customWidth="1"/>
    <col min="15362" max="15362" width="2.625" style="234" customWidth="1"/>
    <col min="15363" max="15363" width="28" style="234" customWidth="1"/>
    <col min="15364" max="15376" width="12.625" style="234" customWidth="1"/>
    <col min="15377" max="15378" width="10.625" style="234" customWidth="1"/>
    <col min="15379" max="15616" width="9" style="234"/>
    <col min="15617" max="15617" width="2.125" style="234" customWidth="1"/>
    <col min="15618" max="15618" width="2.625" style="234" customWidth="1"/>
    <col min="15619" max="15619" width="28" style="234" customWidth="1"/>
    <col min="15620" max="15632" width="12.625" style="234" customWidth="1"/>
    <col min="15633" max="15634" width="10.625" style="234" customWidth="1"/>
    <col min="15635" max="15872" width="9" style="234"/>
    <col min="15873" max="15873" width="2.125" style="234" customWidth="1"/>
    <col min="15874" max="15874" width="2.625" style="234" customWidth="1"/>
    <col min="15875" max="15875" width="28" style="234" customWidth="1"/>
    <col min="15876" max="15888" width="12.625" style="234" customWidth="1"/>
    <col min="15889" max="15890" width="10.625" style="234" customWidth="1"/>
    <col min="15891" max="16128" width="9" style="234"/>
    <col min="16129" max="16129" width="2.125" style="234" customWidth="1"/>
    <col min="16130" max="16130" width="2.625" style="234" customWidth="1"/>
    <col min="16131" max="16131" width="28" style="234" customWidth="1"/>
    <col min="16132" max="16144" width="12.625" style="234" customWidth="1"/>
    <col min="16145" max="16146" width="10.625" style="234" customWidth="1"/>
    <col min="16147" max="16384" width="9" style="234"/>
  </cols>
  <sheetData>
    <row r="1" spans="2:18" ht="13.5">
      <c r="R1" s="512" t="s">
        <v>486</v>
      </c>
    </row>
    <row r="2" spans="2:18" ht="13.5">
      <c r="B2" s="235" t="s">
        <v>715</v>
      </c>
    </row>
    <row r="3" spans="2:18" ht="13.5">
      <c r="B3" s="235"/>
    </row>
    <row r="4" spans="2:18" ht="12.75" thickBot="1">
      <c r="D4" s="233"/>
      <c r="N4" s="236"/>
      <c r="P4" s="236" t="s">
        <v>267</v>
      </c>
    </row>
    <row r="5" spans="2:18" ht="12">
      <c r="B5" s="237"/>
      <c r="C5" s="238" t="s">
        <v>268</v>
      </c>
      <c r="D5" s="239" t="s">
        <v>269</v>
      </c>
      <c r="E5" s="240" t="s">
        <v>270</v>
      </c>
      <c r="F5" s="240" t="s">
        <v>270</v>
      </c>
      <c r="G5" s="240" t="s">
        <v>271</v>
      </c>
      <c r="H5" s="240" t="s">
        <v>271</v>
      </c>
      <c r="I5" s="240" t="s">
        <v>272</v>
      </c>
      <c r="J5" s="240" t="s">
        <v>272</v>
      </c>
      <c r="K5" s="240" t="s">
        <v>273</v>
      </c>
      <c r="L5" s="240" t="s">
        <v>273</v>
      </c>
      <c r="M5" s="240" t="s">
        <v>274</v>
      </c>
      <c r="N5" s="240" t="s">
        <v>274</v>
      </c>
      <c r="O5" s="240" t="s">
        <v>275</v>
      </c>
      <c r="P5" s="241" t="s">
        <v>275</v>
      </c>
    </row>
    <row r="6" spans="2:18" ht="12.75" thickBot="1">
      <c r="B6" s="416"/>
      <c r="C6" s="242"/>
      <c r="D6" s="243" t="s">
        <v>494</v>
      </c>
      <c r="E6" s="245" t="s">
        <v>495</v>
      </c>
      <c r="F6" s="245" t="s">
        <v>276</v>
      </c>
      <c r="G6" s="245" t="s">
        <v>495</v>
      </c>
      <c r="H6" s="245" t="s">
        <v>276</v>
      </c>
      <c r="I6" s="245" t="s">
        <v>495</v>
      </c>
      <c r="J6" s="245" t="s">
        <v>276</v>
      </c>
      <c r="K6" s="245" t="s">
        <v>495</v>
      </c>
      <c r="L6" s="245" t="s">
        <v>276</v>
      </c>
      <c r="M6" s="245" t="s">
        <v>495</v>
      </c>
      <c r="N6" s="245" t="s">
        <v>276</v>
      </c>
      <c r="O6" s="245" t="s">
        <v>495</v>
      </c>
      <c r="P6" s="246" t="s">
        <v>276</v>
      </c>
    </row>
    <row r="7" spans="2:18" ht="12.75" thickTop="1">
      <c r="B7" s="247" t="s">
        <v>277</v>
      </c>
      <c r="C7" s="248"/>
      <c r="D7" s="249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1"/>
    </row>
    <row r="8" spans="2:18" ht="12">
      <c r="B8" s="252"/>
      <c r="C8" s="253" t="s">
        <v>278</v>
      </c>
      <c r="D8" s="254"/>
      <c r="E8" s="255"/>
      <c r="F8" s="256"/>
      <c r="G8" s="255"/>
      <c r="H8" s="256"/>
      <c r="I8" s="255"/>
      <c r="J8" s="256"/>
      <c r="K8" s="255"/>
      <c r="L8" s="256"/>
      <c r="M8" s="255"/>
      <c r="N8" s="255"/>
      <c r="O8" s="255"/>
      <c r="P8" s="257"/>
    </row>
    <row r="9" spans="2:18" ht="12">
      <c r="B9" s="252"/>
      <c r="C9" s="253" t="s">
        <v>279</v>
      </c>
      <c r="D9" s="258"/>
      <c r="E9" s="259"/>
      <c r="F9" s="260"/>
      <c r="G9" s="259"/>
      <c r="H9" s="260"/>
      <c r="I9" s="259"/>
      <c r="J9" s="260"/>
      <c r="K9" s="259"/>
      <c r="L9" s="260"/>
      <c r="M9" s="259"/>
      <c r="N9" s="259"/>
      <c r="O9" s="259"/>
      <c r="P9" s="261"/>
    </row>
    <row r="10" spans="2:18" ht="12">
      <c r="B10" s="262"/>
      <c r="C10" s="263" t="s">
        <v>280</v>
      </c>
      <c r="D10" s="264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6"/>
    </row>
    <row r="11" spans="2:18" ht="12.75" thickBot="1">
      <c r="B11" s="267" t="s">
        <v>281</v>
      </c>
      <c r="C11" s="268"/>
      <c r="D11" s="269"/>
      <c r="E11" s="270"/>
      <c r="F11" s="271"/>
      <c r="G11" s="270"/>
      <c r="H11" s="271"/>
      <c r="I11" s="270"/>
      <c r="J11" s="271"/>
      <c r="K11" s="270"/>
      <c r="L11" s="271"/>
      <c r="M11" s="270"/>
      <c r="N11" s="271"/>
      <c r="O11" s="270"/>
      <c r="P11" s="272"/>
    </row>
    <row r="12" spans="2:18" ht="13.5" thickTop="1" thickBot="1">
      <c r="B12" s="273" t="s">
        <v>282</v>
      </c>
      <c r="C12" s="274"/>
      <c r="D12" s="273"/>
      <c r="E12" s="276"/>
      <c r="F12" s="275"/>
      <c r="G12" s="276"/>
      <c r="H12" s="275"/>
      <c r="I12" s="276"/>
      <c r="J12" s="275"/>
      <c r="K12" s="276"/>
      <c r="L12" s="275"/>
      <c r="M12" s="276"/>
      <c r="N12" s="276"/>
      <c r="O12" s="276"/>
      <c r="P12" s="274"/>
    </row>
    <row r="13" spans="2:18" ht="12"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</row>
    <row r="14" spans="2:18" ht="12.75" thickBot="1">
      <c r="B14" s="277"/>
      <c r="C14" s="277"/>
      <c r="D14" s="277"/>
      <c r="F14" s="277"/>
      <c r="H14" s="277"/>
      <c r="J14" s="277"/>
      <c r="L14" s="277"/>
      <c r="N14" s="277"/>
      <c r="R14" s="236" t="s">
        <v>267</v>
      </c>
    </row>
    <row r="15" spans="2:18" ht="12">
      <c r="B15" s="237"/>
      <c r="C15" s="238" t="s">
        <v>268</v>
      </c>
      <c r="D15" s="240" t="s">
        <v>283</v>
      </c>
      <c r="E15" s="278" t="s">
        <v>283</v>
      </c>
      <c r="F15" s="240" t="s">
        <v>284</v>
      </c>
      <c r="G15" s="240" t="s">
        <v>284</v>
      </c>
      <c r="H15" s="240" t="s">
        <v>285</v>
      </c>
      <c r="I15" s="240" t="s">
        <v>285</v>
      </c>
      <c r="J15" s="240" t="s">
        <v>286</v>
      </c>
      <c r="K15" s="240" t="s">
        <v>286</v>
      </c>
      <c r="L15" s="240" t="s">
        <v>287</v>
      </c>
      <c r="M15" s="240" t="s">
        <v>287</v>
      </c>
      <c r="N15" s="240" t="s">
        <v>288</v>
      </c>
      <c r="O15" s="240" t="s">
        <v>288</v>
      </c>
      <c r="P15" s="240" t="s">
        <v>289</v>
      </c>
      <c r="Q15" s="240" t="s">
        <v>496</v>
      </c>
      <c r="R15" s="279"/>
    </row>
    <row r="16" spans="2:18" ht="12.75" thickBot="1">
      <c r="B16" s="416"/>
      <c r="C16" s="242"/>
      <c r="D16" s="245" t="s">
        <v>495</v>
      </c>
      <c r="E16" s="244" t="s">
        <v>276</v>
      </c>
      <c r="F16" s="245" t="s">
        <v>495</v>
      </c>
      <c r="G16" s="244" t="s">
        <v>276</v>
      </c>
      <c r="H16" s="245" t="s">
        <v>495</v>
      </c>
      <c r="I16" s="244" t="s">
        <v>276</v>
      </c>
      <c r="J16" s="245" t="s">
        <v>495</v>
      </c>
      <c r="K16" s="244" t="s">
        <v>276</v>
      </c>
      <c r="L16" s="245" t="s">
        <v>495</v>
      </c>
      <c r="M16" s="244" t="s">
        <v>276</v>
      </c>
      <c r="N16" s="245" t="s">
        <v>495</v>
      </c>
      <c r="O16" s="244" t="s">
        <v>276</v>
      </c>
      <c r="P16" s="245" t="s">
        <v>495</v>
      </c>
      <c r="Q16" s="245" t="s">
        <v>703</v>
      </c>
      <c r="R16" s="280" t="s">
        <v>282</v>
      </c>
    </row>
    <row r="17" spans="2:18" ht="12.75" thickTop="1">
      <c r="B17" s="247" t="s">
        <v>277</v>
      </c>
      <c r="C17" s="248"/>
      <c r="D17" s="249"/>
      <c r="E17" s="250"/>
      <c r="F17" s="250"/>
      <c r="G17" s="250"/>
      <c r="H17" s="250"/>
      <c r="I17" s="250"/>
      <c r="J17" s="250"/>
      <c r="K17" s="250"/>
      <c r="L17" s="250"/>
      <c r="M17" s="250"/>
      <c r="N17" s="281"/>
      <c r="O17" s="250"/>
      <c r="P17" s="282"/>
      <c r="Q17" s="282"/>
      <c r="R17" s="283"/>
    </row>
    <row r="18" spans="2:18" ht="12">
      <c r="B18" s="252"/>
      <c r="C18" s="253" t="s">
        <v>278</v>
      </c>
      <c r="D18" s="284"/>
      <c r="E18" s="256"/>
      <c r="F18" s="255"/>
      <c r="G18" s="256"/>
      <c r="H18" s="255"/>
      <c r="I18" s="256"/>
      <c r="J18" s="255"/>
      <c r="K18" s="256"/>
      <c r="L18" s="255"/>
      <c r="M18" s="256"/>
      <c r="N18" s="255"/>
      <c r="O18" s="255"/>
      <c r="P18" s="255"/>
      <c r="Q18" s="420"/>
      <c r="R18" s="285"/>
    </row>
    <row r="19" spans="2:18" ht="12">
      <c r="B19" s="252"/>
      <c r="C19" s="253" t="s">
        <v>279</v>
      </c>
      <c r="D19" s="286"/>
      <c r="E19" s="260"/>
      <c r="F19" s="259"/>
      <c r="G19" s="260"/>
      <c r="H19" s="259"/>
      <c r="I19" s="260"/>
      <c r="J19" s="259"/>
      <c r="K19" s="260"/>
      <c r="L19" s="259"/>
      <c r="M19" s="260"/>
      <c r="N19" s="259"/>
      <c r="O19" s="259"/>
      <c r="P19" s="287"/>
      <c r="Q19" s="287"/>
      <c r="R19" s="285"/>
    </row>
    <row r="20" spans="2:18" ht="12">
      <c r="B20" s="262"/>
      <c r="C20" s="263" t="s">
        <v>280</v>
      </c>
      <c r="D20" s="288"/>
      <c r="E20" s="265"/>
      <c r="F20" s="265"/>
      <c r="G20" s="265"/>
      <c r="H20" s="265"/>
      <c r="I20" s="265"/>
      <c r="J20" s="265"/>
      <c r="K20" s="265"/>
      <c r="L20" s="265"/>
      <c r="M20" s="265"/>
      <c r="N20" s="289"/>
      <c r="O20" s="265"/>
      <c r="P20" s="290"/>
      <c r="Q20" s="290"/>
      <c r="R20" s="291"/>
    </row>
    <row r="21" spans="2:18" ht="12.75" thickBot="1">
      <c r="B21" s="267" t="s">
        <v>281</v>
      </c>
      <c r="C21" s="268"/>
      <c r="D21" s="292"/>
      <c r="E21" s="271"/>
      <c r="F21" s="293"/>
      <c r="G21" s="271"/>
      <c r="H21" s="293"/>
      <c r="I21" s="271"/>
      <c r="J21" s="293"/>
      <c r="K21" s="271"/>
      <c r="L21" s="293"/>
      <c r="M21" s="271"/>
      <c r="N21" s="271"/>
      <c r="O21" s="271"/>
      <c r="P21" s="294"/>
      <c r="Q21" s="294"/>
      <c r="R21" s="295"/>
    </row>
    <row r="22" spans="2:18" ht="13.5" thickTop="1" thickBot="1">
      <c r="B22" s="273" t="s">
        <v>282</v>
      </c>
      <c r="C22" s="274"/>
      <c r="D22" s="273"/>
      <c r="E22" s="275"/>
      <c r="F22" s="275"/>
      <c r="G22" s="276"/>
      <c r="H22" s="275"/>
      <c r="I22" s="276"/>
      <c r="J22" s="275"/>
      <c r="K22" s="276"/>
      <c r="L22" s="275"/>
      <c r="M22" s="276"/>
      <c r="N22" s="276"/>
      <c r="O22" s="275"/>
      <c r="P22" s="296"/>
      <c r="Q22" s="296"/>
      <c r="R22" s="297"/>
    </row>
    <row r="23" spans="2:18" ht="12">
      <c r="B23" s="277"/>
      <c r="C23" s="277"/>
      <c r="D23" s="277"/>
      <c r="F23" s="277"/>
      <c r="H23" s="277"/>
      <c r="J23" s="277"/>
      <c r="L23" s="277"/>
      <c r="N23" s="277"/>
      <c r="P23" s="277"/>
    </row>
    <row r="24" spans="2:18" ht="12">
      <c r="B24" s="277" t="s">
        <v>290</v>
      </c>
      <c r="C24" s="277"/>
      <c r="D24" s="277"/>
      <c r="F24" s="277"/>
      <c r="H24" s="277"/>
      <c r="J24" s="277"/>
      <c r="L24" s="277"/>
      <c r="N24" s="277"/>
      <c r="P24" s="277"/>
    </row>
    <row r="25" spans="2:18" ht="12">
      <c r="B25" s="233" t="s">
        <v>291</v>
      </c>
      <c r="C25" s="298" t="s">
        <v>292</v>
      </c>
    </row>
    <row r="26" spans="2:18" ht="12">
      <c r="B26" s="277"/>
      <c r="C26" s="277" t="s">
        <v>497</v>
      </c>
    </row>
    <row r="27" spans="2:18" ht="12">
      <c r="B27" s="277"/>
      <c r="C27" s="277"/>
    </row>
    <row r="28" spans="2:18" ht="12">
      <c r="B28" s="277"/>
      <c r="C28" s="277"/>
    </row>
    <row r="29" spans="2:18" ht="12">
      <c r="B29" s="277"/>
      <c r="C29" s="277"/>
    </row>
    <row r="30" spans="2:18" ht="12">
      <c r="B30" s="277"/>
      <c r="C30" s="277"/>
    </row>
    <row r="31" spans="2:18" ht="12">
      <c r="B31" s="277"/>
      <c r="C31" s="277"/>
    </row>
    <row r="32" spans="2:18" ht="12">
      <c r="B32" s="277"/>
      <c r="C32" s="277"/>
    </row>
    <row r="33" spans="2:3" ht="12">
      <c r="B33" s="277"/>
      <c r="C33" s="277"/>
    </row>
    <row r="34" spans="2:3" ht="12">
      <c r="B34" s="277"/>
      <c r="C34" s="277"/>
    </row>
    <row r="35" spans="2:3" ht="12">
      <c r="B35" s="277"/>
      <c r="C35" s="277"/>
    </row>
    <row r="36" spans="2:3" ht="12">
      <c r="B36" s="277"/>
      <c r="C36" s="277"/>
    </row>
    <row r="37" spans="2:3" ht="12">
      <c r="B37" s="277"/>
      <c r="C37" s="277"/>
    </row>
    <row r="38" spans="2:3" ht="12">
      <c r="B38" s="277"/>
      <c r="C38" s="277"/>
    </row>
    <row r="39" spans="2:3" ht="12">
      <c r="B39" s="277"/>
      <c r="C39" s="277"/>
    </row>
    <row r="40" spans="2:3" ht="12">
      <c r="B40" s="277"/>
      <c r="C40" s="277"/>
    </row>
  </sheetData>
  <phoneticPr fontId="3"/>
  <pageMargins left="0.7" right="0.7" top="0.75" bottom="0.75" header="0.3" footer="0.3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showGridLines="0" showZeros="0" view="pageBreakPreview" zoomScaleNormal="100" zoomScaleSheetLayoutView="100" workbookViewId="0">
      <pane xSplit="5" ySplit="7" topLeftCell="F8" activePane="bottomRight" state="frozen"/>
      <selection pane="topRight"/>
      <selection pane="bottomLeft"/>
      <selection pane="bottomRight"/>
    </sheetView>
  </sheetViews>
  <sheetFormatPr defaultRowHeight="13.5" customHeight="1"/>
  <cols>
    <col min="1" max="1" width="5.25" style="1" bestFit="1" customWidth="1"/>
    <col min="2" max="2" width="9" style="1" bestFit="1" customWidth="1"/>
    <col min="3" max="3" width="7.125" style="1" bestFit="1" customWidth="1"/>
    <col min="4" max="4" width="6.625" style="1" customWidth="1"/>
    <col min="5" max="5" width="6.625" style="2" customWidth="1"/>
    <col min="6" max="8" width="6.625" style="3" customWidth="1"/>
    <col min="9" max="9" width="6.625" style="4" customWidth="1"/>
    <col min="10" max="10" width="7.125" style="4" bestFit="1" customWidth="1"/>
    <col min="11" max="12" width="6.625" style="1" customWidth="1"/>
    <col min="13" max="20" width="6.625" style="4" customWidth="1"/>
    <col min="21" max="16384" width="9" style="4"/>
  </cols>
  <sheetData>
    <row r="1" spans="1:20" ht="13.5" customHeight="1">
      <c r="T1" s="512" t="s">
        <v>707</v>
      </c>
    </row>
    <row r="2" spans="1:20" ht="13.5" customHeight="1">
      <c r="A2" s="4" t="s">
        <v>17</v>
      </c>
    </row>
    <row r="3" spans="1:20" ht="13.5" customHeight="1">
      <c r="A3" s="4"/>
      <c r="J3" s="222" t="s">
        <v>206</v>
      </c>
    </row>
    <row r="4" spans="1:20" ht="18.75" customHeight="1">
      <c r="A4" s="746" t="s">
        <v>18</v>
      </c>
      <c r="B4" s="750" t="s">
        <v>19</v>
      </c>
      <c r="C4" s="751"/>
      <c r="D4" s="756" t="s">
        <v>232</v>
      </c>
      <c r="E4" s="757"/>
      <c r="F4" s="757"/>
      <c r="G4" s="757"/>
      <c r="H4" s="757"/>
      <c r="I4" s="757"/>
      <c r="J4" s="758" t="s">
        <v>20</v>
      </c>
      <c r="K4" s="750"/>
      <c r="L4" s="750"/>
      <c r="M4" s="750"/>
      <c r="N4" s="750"/>
      <c r="O4" s="750"/>
      <c r="P4" s="750"/>
      <c r="Q4" s="750"/>
      <c r="R4" s="750"/>
      <c r="S4" s="750"/>
      <c r="T4" s="759"/>
    </row>
    <row r="5" spans="1:20" ht="18.75" customHeight="1">
      <c r="A5" s="747"/>
      <c r="B5" s="752"/>
      <c r="C5" s="753"/>
      <c r="D5" s="760" t="s">
        <v>21</v>
      </c>
      <c r="E5" s="762" t="s">
        <v>22</v>
      </c>
      <c r="F5" s="735" t="s">
        <v>23</v>
      </c>
      <c r="G5" s="736"/>
      <c r="H5" s="736"/>
      <c r="I5" s="736"/>
      <c r="J5" s="764" t="s">
        <v>187</v>
      </c>
      <c r="K5" s="766" t="s">
        <v>21</v>
      </c>
      <c r="L5" s="762" t="s">
        <v>22</v>
      </c>
      <c r="M5" s="735" t="s">
        <v>23</v>
      </c>
      <c r="N5" s="736"/>
      <c r="O5" s="736"/>
      <c r="P5" s="736"/>
      <c r="Q5" s="736"/>
      <c r="R5" s="736"/>
      <c r="S5" s="736"/>
      <c r="T5" s="737"/>
    </row>
    <row r="6" spans="1:20" ht="18.75" customHeight="1">
      <c r="A6" s="748"/>
      <c r="B6" s="752"/>
      <c r="C6" s="753"/>
      <c r="D6" s="761"/>
      <c r="E6" s="763"/>
      <c r="F6" s="735" t="s">
        <v>24</v>
      </c>
      <c r="G6" s="736"/>
      <c r="H6" s="735" t="s">
        <v>25</v>
      </c>
      <c r="I6" s="736"/>
      <c r="J6" s="760"/>
      <c r="K6" s="767"/>
      <c r="L6" s="763"/>
      <c r="M6" s="735" t="s">
        <v>24</v>
      </c>
      <c r="N6" s="736"/>
      <c r="O6" s="736"/>
      <c r="P6" s="737"/>
      <c r="Q6" s="735" t="s">
        <v>25</v>
      </c>
      <c r="R6" s="736"/>
      <c r="S6" s="736"/>
      <c r="T6" s="737"/>
    </row>
    <row r="7" spans="1:20" ht="56.25" customHeight="1" thickBot="1">
      <c r="A7" s="749"/>
      <c r="B7" s="754"/>
      <c r="C7" s="755"/>
      <c r="D7" s="5" t="s">
        <v>14</v>
      </c>
      <c r="E7" s="6" t="s">
        <v>15</v>
      </c>
      <c r="F7" s="7" t="s">
        <v>26</v>
      </c>
      <c r="G7" s="8" t="s">
        <v>27</v>
      </c>
      <c r="H7" s="7" t="s">
        <v>26</v>
      </c>
      <c r="I7" s="8" t="s">
        <v>27</v>
      </c>
      <c r="J7" s="765"/>
      <c r="K7" s="9" t="s">
        <v>14</v>
      </c>
      <c r="L7" s="10" t="s">
        <v>15</v>
      </c>
      <c r="M7" s="11" t="s">
        <v>26</v>
      </c>
      <c r="N7" s="12" t="s">
        <v>28</v>
      </c>
      <c r="O7" s="12" t="s">
        <v>233</v>
      </c>
      <c r="P7" s="12" t="s">
        <v>29</v>
      </c>
      <c r="Q7" s="11" t="s">
        <v>26</v>
      </c>
      <c r="R7" s="12" t="s">
        <v>30</v>
      </c>
      <c r="S7" s="12" t="s">
        <v>234</v>
      </c>
      <c r="T7" s="11" t="s">
        <v>31</v>
      </c>
    </row>
    <row r="8" spans="1:20" ht="15" customHeight="1" thickTop="1">
      <c r="A8" s="730">
        <v>1</v>
      </c>
      <c r="B8" s="738" t="s">
        <v>207</v>
      </c>
      <c r="C8" s="740" t="s">
        <v>32</v>
      </c>
      <c r="D8" s="716">
        <v>150</v>
      </c>
      <c r="E8" s="742"/>
      <c r="F8" s="230">
        <v>75</v>
      </c>
      <c r="G8" s="13">
        <v>357</v>
      </c>
      <c r="H8" s="230">
        <v>75</v>
      </c>
      <c r="I8" s="13">
        <v>206</v>
      </c>
      <c r="J8" s="744"/>
      <c r="K8" s="768">
        <f>+M8+M9+Q8+Q9</f>
        <v>0</v>
      </c>
      <c r="L8" s="769"/>
      <c r="M8" s="421"/>
      <c r="N8" s="14">
        <f t="shared" ref="N8:N57" si="0">+M8/210*1000</f>
        <v>0</v>
      </c>
      <c r="O8" s="423"/>
      <c r="P8" s="15">
        <f>IF(N8=0,0,O8/N8*100)</f>
        <v>0</v>
      </c>
      <c r="Q8" s="421"/>
      <c r="R8" s="14">
        <f t="shared" ref="R8:R57" si="1">+Q8/210/SQRT(3)*1000</f>
        <v>0</v>
      </c>
      <c r="S8" s="423"/>
      <c r="T8" s="16">
        <f>IF(R8=0,0,S8/R8*100)</f>
        <v>0</v>
      </c>
    </row>
    <row r="9" spans="1:20" ht="15" customHeight="1">
      <c r="A9" s="713"/>
      <c r="B9" s="739"/>
      <c r="C9" s="741"/>
      <c r="D9" s="717"/>
      <c r="E9" s="743"/>
      <c r="F9" s="231"/>
      <c r="G9" s="17"/>
      <c r="H9" s="231"/>
      <c r="I9" s="17"/>
      <c r="J9" s="745"/>
      <c r="K9" s="712"/>
      <c r="L9" s="770"/>
      <c r="M9" s="422"/>
      <c r="N9" s="18">
        <f t="shared" si="0"/>
        <v>0</v>
      </c>
      <c r="O9" s="424"/>
      <c r="P9" s="15">
        <f t="shared" ref="P9:P57" si="2">IF(N9=0,0,O9/N9*100)</f>
        <v>0</v>
      </c>
      <c r="Q9" s="422"/>
      <c r="R9" s="18">
        <f t="shared" si="1"/>
        <v>0</v>
      </c>
      <c r="S9" s="424"/>
      <c r="T9" s="16">
        <f t="shared" ref="T9:T57" si="3">IF(R9=0,0,S9/R9*100)</f>
        <v>0</v>
      </c>
    </row>
    <row r="10" spans="1:20" ht="15" customHeight="1">
      <c r="A10" s="729">
        <f>+A8+1</f>
        <v>2</v>
      </c>
      <c r="B10" s="725" t="s">
        <v>208</v>
      </c>
      <c r="C10" s="720" t="s">
        <v>32</v>
      </c>
      <c r="D10" s="716">
        <v>125</v>
      </c>
      <c r="E10" s="731"/>
      <c r="F10" s="231">
        <v>75</v>
      </c>
      <c r="G10" s="17">
        <v>357</v>
      </c>
      <c r="H10" s="231">
        <v>50</v>
      </c>
      <c r="I10" s="17">
        <v>137</v>
      </c>
      <c r="J10" s="733"/>
      <c r="K10" s="729">
        <f>+M10+M11+Q10+Q11</f>
        <v>0</v>
      </c>
      <c r="L10" s="771"/>
      <c r="M10" s="422"/>
      <c r="N10" s="18">
        <f t="shared" si="0"/>
        <v>0</v>
      </c>
      <c r="O10" s="424"/>
      <c r="P10" s="15">
        <f t="shared" si="2"/>
        <v>0</v>
      </c>
      <c r="Q10" s="422"/>
      <c r="R10" s="18">
        <f t="shared" si="1"/>
        <v>0</v>
      </c>
      <c r="S10" s="424"/>
      <c r="T10" s="16">
        <f t="shared" si="3"/>
        <v>0</v>
      </c>
    </row>
    <row r="11" spans="1:20" ht="15" customHeight="1">
      <c r="A11" s="730"/>
      <c r="B11" s="726"/>
      <c r="C11" s="721"/>
      <c r="D11" s="717"/>
      <c r="E11" s="732"/>
      <c r="F11" s="231"/>
      <c r="G11" s="17"/>
      <c r="H11" s="231"/>
      <c r="I11" s="17"/>
      <c r="J11" s="734"/>
      <c r="K11" s="730"/>
      <c r="L11" s="772"/>
      <c r="M11" s="422"/>
      <c r="N11" s="18">
        <f t="shared" si="0"/>
        <v>0</v>
      </c>
      <c r="O11" s="424"/>
      <c r="P11" s="15">
        <f t="shared" si="2"/>
        <v>0</v>
      </c>
      <c r="Q11" s="422"/>
      <c r="R11" s="18">
        <f t="shared" si="1"/>
        <v>0</v>
      </c>
      <c r="S11" s="424"/>
      <c r="T11" s="16">
        <f t="shared" si="3"/>
        <v>0</v>
      </c>
    </row>
    <row r="12" spans="1:20" ht="15" customHeight="1">
      <c r="A12" s="713">
        <f>+A10+1</f>
        <v>3</v>
      </c>
      <c r="B12" s="725" t="s">
        <v>209</v>
      </c>
      <c r="C12" s="720" t="s">
        <v>32</v>
      </c>
      <c r="D12" s="716">
        <v>100</v>
      </c>
      <c r="E12" s="718"/>
      <c r="F12" s="231">
        <v>50</v>
      </c>
      <c r="G12" s="17">
        <v>238</v>
      </c>
      <c r="H12" s="231">
        <v>50</v>
      </c>
      <c r="I12" s="17">
        <v>137</v>
      </c>
      <c r="J12" s="719"/>
      <c r="K12" s="712">
        <f>+M12+M13+Q12+Q13</f>
        <v>0</v>
      </c>
      <c r="L12" s="770"/>
      <c r="M12" s="422"/>
      <c r="N12" s="18">
        <f t="shared" si="0"/>
        <v>0</v>
      </c>
      <c r="O12" s="424"/>
      <c r="P12" s="15">
        <f t="shared" si="2"/>
        <v>0</v>
      </c>
      <c r="Q12" s="422"/>
      <c r="R12" s="18">
        <f t="shared" si="1"/>
        <v>0</v>
      </c>
      <c r="S12" s="424"/>
      <c r="T12" s="16">
        <f t="shared" si="3"/>
        <v>0</v>
      </c>
    </row>
    <row r="13" spans="1:20" ht="15" customHeight="1">
      <c r="A13" s="713"/>
      <c r="B13" s="726"/>
      <c r="C13" s="721"/>
      <c r="D13" s="717"/>
      <c r="E13" s="718"/>
      <c r="F13" s="231"/>
      <c r="G13" s="17"/>
      <c r="H13" s="231"/>
      <c r="I13" s="17"/>
      <c r="J13" s="719"/>
      <c r="K13" s="712"/>
      <c r="L13" s="770"/>
      <c r="M13" s="422"/>
      <c r="N13" s="18">
        <f t="shared" si="0"/>
        <v>0</v>
      </c>
      <c r="O13" s="424"/>
      <c r="P13" s="15">
        <f t="shared" si="2"/>
        <v>0</v>
      </c>
      <c r="Q13" s="422"/>
      <c r="R13" s="18">
        <f t="shared" si="1"/>
        <v>0</v>
      </c>
      <c r="S13" s="424"/>
      <c r="T13" s="16">
        <f t="shared" si="3"/>
        <v>0</v>
      </c>
    </row>
    <row r="14" spans="1:20" ht="15" customHeight="1">
      <c r="A14" s="713">
        <f>+A12+1</f>
        <v>4</v>
      </c>
      <c r="B14" s="725" t="s">
        <v>210</v>
      </c>
      <c r="C14" s="720" t="s">
        <v>32</v>
      </c>
      <c r="D14" s="716">
        <v>100</v>
      </c>
      <c r="E14" s="727"/>
      <c r="F14" s="231">
        <v>50</v>
      </c>
      <c r="G14" s="17">
        <v>238</v>
      </c>
      <c r="H14" s="231">
        <v>50</v>
      </c>
      <c r="I14" s="17">
        <v>137</v>
      </c>
      <c r="J14" s="719"/>
      <c r="K14" s="712">
        <f>+M14+M15+Q14+Q15</f>
        <v>0</v>
      </c>
      <c r="L14" s="770"/>
      <c r="M14" s="422"/>
      <c r="N14" s="18">
        <f t="shared" si="0"/>
        <v>0</v>
      </c>
      <c r="O14" s="424"/>
      <c r="P14" s="15">
        <f t="shared" si="2"/>
        <v>0</v>
      </c>
      <c r="Q14" s="422"/>
      <c r="R14" s="18">
        <f t="shared" si="1"/>
        <v>0</v>
      </c>
      <c r="S14" s="424"/>
      <c r="T14" s="16">
        <f t="shared" si="3"/>
        <v>0</v>
      </c>
    </row>
    <row r="15" spans="1:20" ht="15" customHeight="1">
      <c r="A15" s="713"/>
      <c r="B15" s="726"/>
      <c r="C15" s="721"/>
      <c r="D15" s="717"/>
      <c r="E15" s="728"/>
      <c r="F15" s="231"/>
      <c r="G15" s="17"/>
      <c r="H15" s="231"/>
      <c r="I15" s="17"/>
      <c r="J15" s="719"/>
      <c r="K15" s="712"/>
      <c r="L15" s="770"/>
      <c r="M15" s="422"/>
      <c r="N15" s="18">
        <f t="shared" si="0"/>
        <v>0</v>
      </c>
      <c r="O15" s="424"/>
      <c r="P15" s="15">
        <f t="shared" si="2"/>
        <v>0</v>
      </c>
      <c r="Q15" s="422"/>
      <c r="R15" s="18">
        <f t="shared" si="1"/>
        <v>0</v>
      </c>
      <c r="S15" s="424"/>
      <c r="T15" s="16">
        <f t="shared" si="3"/>
        <v>0</v>
      </c>
    </row>
    <row r="16" spans="1:20" ht="15" customHeight="1">
      <c r="A16" s="713">
        <f>+A14+1</f>
        <v>5</v>
      </c>
      <c r="B16" s="725" t="s">
        <v>211</v>
      </c>
      <c r="C16" s="720" t="s">
        <v>32</v>
      </c>
      <c r="D16" s="716">
        <v>150</v>
      </c>
      <c r="E16" s="718"/>
      <c r="F16" s="231">
        <v>100</v>
      </c>
      <c r="G16" s="17">
        <v>357</v>
      </c>
      <c r="H16" s="231">
        <v>50</v>
      </c>
      <c r="I16" s="17">
        <v>137</v>
      </c>
      <c r="J16" s="719"/>
      <c r="K16" s="712">
        <f>+M16+M17+Q16+Q17</f>
        <v>0</v>
      </c>
      <c r="L16" s="770"/>
      <c r="M16" s="422"/>
      <c r="N16" s="18">
        <f t="shared" si="0"/>
        <v>0</v>
      </c>
      <c r="O16" s="424"/>
      <c r="P16" s="15">
        <f t="shared" si="2"/>
        <v>0</v>
      </c>
      <c r="Q16" s="422"/>
      <c r="R16" s="18">
        <f t="shared" si="1"/>
        <v>0</v>
      </c>
      <c r="S16" s="424"/>
      <c r="T16" s="16">
        <f t="shared" si="3"/>
        <v>0</v>
      </c>
    </row>
    <row r="17" spans="1:20" ht="15" customHeight="1">
      <c r="A17" s="713"/>
      <c r="B17" s="726"/>
      <c r="C17" s="721"/>
      <c r="D17" s="717"/>
      <c r="E17" s="718"/>
      <c r="F17" s="231"/>
      <c r="G17" s="17"/>
      <c r="H17" s="231"/>
      <c r="I17" s="17"/>
      <c r="J17" s="719"/>
      <c r="K17" s="712"/>
      <c r="L17" s="770"/>
      <c r="M17" s="422"/>
      <c r="N17" s="18">
        <f t="shared" si="0"/>
        <v>0</v>
      </c>
      <c r="O17" s="424"/>
      <c r="P17" s="15">
        <f t="shared" si="2"/>
        <v>0</v>
      </c>
      <c r="Q17" s="422"/>
      <c r="R17" s="18">
        <f t="shared" si="1"/>
        <v>0</v>
      </c>
      <c r="S17" s="424"/>
      <c r="T17" s="16">
        <f t="shared" si="3"/>
        <v>0</v>
      </c>
    </row>
    <row r="18" spans="1:20" ht="15" customHeight="1">
      <c r="A18" s="713">
        <f>+A16+1</f>
        <v>6</v>
      </c>
      <c r="B18" s="725" t="s">
        <v>212</v>
      </c>
      <c r="C18" s="720" t="s">
        <v>32</v>
      </c>
      <c r="D18" s="716">
        <v>80</v>
      </c>
      <c r="E18" s="718"/>
      <c r="F18" s="231">
        <v>50</v>
      </c>
      <c r="G18" s="17">
        <v>238</v>
      </c>
      <c r="H18" s="231">
        <v>30</v>
      </c>
      <c r="I18" s="232">
        <v>82.5</v>
      </c>
      <c r="J18" s="719"/>
      <c r="K18" s="712">
        <f>+M18+M19+Q18+Q19</f>
        <v>0</v>
      </c>
      <c r="L18" s="770"/>
      <c r="M18" s="422"/>
      <c r="N18" s="18">
        <f t="shared" si="0"/>
        <v>0</v>
      </c>
      <c r="O18" s="424"/>
      <c r="P18" s="15">
        <f t="shared" si="2"/>
        <v>0</v>
      </c>
      <c r="Q18" s="422"/>
      <c r="R18" s="18">
        <f t="shared" si="1"/>
        <v>0</v>
      </c>
      <c r="S18" s="424"/>
      <c r="T18" s="16">
        <f t="shared" si="3"/>
        <v>0</v>
      </c>
    </row>
    <row r="19" spans="1:20" ht="15" customHeight="1">
      <c r="A19" s="713"/>
      <c r="B19" s="726"/>
      <c r="C19" s="721"/>
      <c r="D19" s="717"/>
      <c r="E19" s="718"/>
      <c r="F19" s="231"/>
      <c r="G19" s="17"/>
      <c r="H19" s="231"/>
      <c r="I19" s="17"/>
      <c r="J19" s="719"/>
      <c r="K19" s="712"/>
      <c r="L19" s="770"/>
      <c r="M19" s="422"/>
      <c r="N19" s="18">
        <f t="shared" si="0"/>
        <v>0</v>
      </c>
      <c r="O19" s="424"/>
      <c r="P19" s="15">
        <f t="shared" si="2"/>
        <v>0</v>
      </c>
      <c r="Q19" s="422"/>
      <c r="R19" s="18">
        <f t="shared" si="1"/>
        <v>0</v>
      </c>
      <c r="S19" s="424"/>
      <c r="T19" s="16">
        <f t="shared" si="3"/>
        <v>0</v>
      </c>
    </row>
    <row r="20" spans="1:20" ht="15" customHeight="1">
      <c r="A20" s="713">
        <f>+A18+1</f>
        <v>7</v>
      </c>
      <c r="B20" s="725" t="s">
        <v>213</v>
      </c>
      <c r="C20" s="720" t="s">
        <v>32</v>
      </c>
      <c r="D20" s="716">
        <v>125</v>
      </c>
      <c r="E20" s="718"/>
      <c r="F20" s="231">
        <v>75</v>
      </c>
      <c r="G20" s="17">
        <v>357</v>
      </c>
      <c r="H20" s="231">
        <v>50</v>
      </c>
      <c r="I20" s="17">
        <v>137</v>
      </c>
      <c r="J20" s="719"/>
      <c r="K20" s="712">
        <f>+M20+M21+Q20+Q21</f>
        <v>0</v>
      </c>
      <c r="L20" s="770"/>
      <c r="M20" s="422"/>
      <c r="N20" s="18">
        <f t="shared" si="0"/>
        <v>0</v>
      </c>
      <c r="O20" s="424"/>
      <c r="P20" s="15">
        <f t="shared" si="2"/>
        <v>0</v>
      </c>
      <c r="Q20" s="422"/>
      <c r="R20" s="18">
        <f t="shared" si="1"/>
        <v>0</v>
      </c>
      <c r="S20" s="424"/>
      <c r="T20" s="16">
        <f t="shared" si="3"/>
        <v>0</v>
      </c>
    </row>
    <row r="21" spans="1:20" ht="15" customHeight="1">
      <c r="A21" s="713"/>
      <c r="B21" s="726"/>
      <c r="C21" s="721"/>
      <c r="D21" s="717"/>
      <c r="E21" s="718"/>
      <c r="F21" s="231"/>
      <c r="G21" s="17"/>
      <c r="H21" s="231"/>
      <c r="I21" s="17"/>
      <c r="J21" s="719"/>
      <c r="K21" s="712"/>
      <c r="L21" s="770"/>
      <c r="M21" s="422"/>
      <c r="N21" s="18">
        <f t="shared" si="0"/>
        <v>0</v>
      </c>
      <c r="O21" s="424"/>
      <c r="P21" s="15">
        <f t="shared" si="2"/>
        <v>0</v>
      </c>
      <c r="Q21" s="422"/>
      <c r="R21" s="18">
        <f t="shared" si="1"/>
        <v>0</v>
      </c>
      <c r="S21" s="424"/>
      <c r="T21" s="16">
        <f t="shared" si="3"/>
        <v>0</v>
      </c>
    </row>
    <row r="22" spans="1:20" ht="15" customHeight="1">
      <c r="A22" s="713">
        <f>+A20+1</f>
        <v>8</v>
      </c>
      <c r="B22" s="725" t="s">
        <v>214</v>
      </c>
      <c r="C22" s="720" t="s">
        <v>32</v>
      </c>
      <c r="D22" s="716">
        <v>125</v>
      </c>
      <c r="E22" s="718"/>
      <c r="F22" s="231">
        <v>75</v>
      </c>
      <c r="G22" s="17">
        <v>357</v>
      </c>
      <c r="H22" s="231">
        <v>50</v>
      </c>
      <c r="I22" s="17">
        <v>137</v>
      </c>
      <c r="J22" s="719"/>
      <c r="K22" s="712">
        <f>+M22+M23+Q22+Q23</f>
        <v>0</v>
      </c>
      <c r="L22" s="770"/>
      <c r="M22" s="422"/>
      <c r="N22" s="18">
        <f t="shared" si="0"/>
        <v>0</v>
      </c>
      <c r="O22" s="424"/>
      <c r="P22" s="15">
        <f t="shared" si="2"/>
        <v>0</v>
      </c>
      <c r="Q22" s="422"/>
      <c r="R22" s="18">
        <f t="shared" si="1"/>
        <v>0</v>
      </c>
      <c r="S22" s="424"/>
      <c r="T22" s="16">
        <f t="shared" si="3"/>
        <v>0</v>
      </c>
    </row>
    <row r="23" spans="1:20" ht="15" customHeight="1">
      <c r="A23" s="713"/>
      <c r="B23" s="726"/>
      <c r="C23" s="721"/>
      <c r="D23" s="717"/>
      <c r="E23" s="718"/>
      <c r="F23" s="231"/>
      <c r="G23" s="17"/>
      <c r="H23" s="231"/>
      <c r="I23" s="17"/>
      <c r="J23" s="719"/>
      <c r="K23" s="712"/>
      <c r="L23" s="770"/>
      <c r="M23" s="422"/>
      <c r="N23" s="18">
        <f t="shared" si="0"/>
        <v>0</v>
      </c>
      <c r="O23" s="424"/>
      <c r="P23" s="15">
        <f t="shared" si="2"/>
        <v>0</v>
      </c>
      <c r="Q23" s="422"/>
      <c r="R23" s="18">
        <f t="shared" si="1"/>
        <v>0</v>
      </c>
      <c r="S23" s="424"/>
      <c r="T23" s="16">
        <f t="shared" si="3"/>
        <v>0</v>
      </c>
    </row>
    <row r="24" spans="1:20" ht="15" customHeight="1">
      <c r="A24" s="713">
        <f>+A22+1</f>
        <v>9</v>
      </c>
      <c r="B24" s="725" t="s">
        <v>215</v>
      </c>
      <c r="C24" s="720" t="s">
        <v>32</v>
      </c>
      <c r="D24" s="716">
        <v>70</v>
      </c>
      <c r="E24" s="718"/>
      <c r="F24" s="231">
        <v>20</v>
      </c>
      <c r="G24" s="17">
        <v>95.2</v>
      </c>
      <c r="H24" s="231">
        <v>50</v>
      </c>
      <c r="I24" s="17">
        <v>137</v>
      </c>
      <c r="J24" s="719"/>
      <c r="K24" s="712">
        <f>+M24+M25+Q24+Q25</f>
        <v>0</v>
      </c>
      <c r="L24" s="770"/>
      <c r="M24" s="422"/>
      <c r="N24" s="18">
        <f t="shared" si="0"/>
        <v>0</v>
      </c>
      <c r="O24" s="424"/>
      <c r="P24" s="15">
        <f t="shared" si="2"/>
        <v>0</v>
      </c>
      <c r="Q24" s="422"/>
      <c r="R24" s="18">
        <f t="shared" si="1"/>
        <v>0</v>
      </c>
      <c r="S24" s="424"/>
      <c r="T24" s="16">
        <f t="shared" si="3"/>
        <v>0</v>
      </c>
    </row>
    <row r="25" spans="1:20" ht="15" customHeight="1">
      <c r="A25" s="713"/>
      <c r="B25" s="726"/>
      <c r="C25" s="721"/>
      <c r="D25" s="717"/>
      <c r="E25" s="718"/>
      <c r="F25" s="231"/>
      <c r="G25" s="17"/>
      <c r="H25" s="231"/>
      <c r="I25" s="17"/>
      <c r="J25" s="719"/>
      <c r="K25" s="712"/>
      <c r="L25" s="770"/>
      <c r="M25" s="422"/>
      <c r="N25" s="18">
        <f t="shared" si="0"/>
        <v>0</v>
      </c>
      <c r="O25" s="424"/>
      <c r="P25" s="15">
        <f t="shared" si="2"/>
        <v>0</v>
      </c>
      <c r="Q25" s="422"/>
      <c r="R25" s="18">
        <f t="shared" si="1"/>
        <v>0</v>
      </c>
      <c r="S25" s="424"/>
      <c r="T25" s="16">
        <f t="shared" si="3"/>
        <v>0</v>
      </c>
    </row>
    <row r="26" spans="1:20" ht="15" customHeight="1">
      <c r="A26" s="713">
        <f>+A24+1</f>
        <v>10</v>
      </c>
      <c r="B26" s="725" t="s">
        <v>216</v>
      </c>
      <c r="C26" s="720" t="s">
        <v>32</v>
      </c>
      <c r="D26" s="716">
        <v>150</v>
      </c>
      <c r="E26" s="718"/>
      <c r="F26" s="231">
        <v>100</v>
      </c>
      <c r="G26" s="17">
        <v>357</v>
      </c>
      <c r="H26" s="231">
        <v>50</v>
      </c>
      <c r="I26" s="17">
        <v>137</v>
      </c>
      <c r="J26" s="719"/>
      <c r="K26" s="712">
        <f>+M26+M27+Q26+Q27</f>
        <v>0</v>
      </c>
      <c r="L26" s="770"/>
      <c r="M26" s="422"/>
      <c r="N26" s="18">
        <f t="shared" si="0"/>
        <v>0</v>
      </c>
      <c r="O26" s="424"/>
      <c r="P26" s="15">
        <f t="shared" si="2"/>
        <v>0</v>
      </c>
      <c r="Q26" s="422"/>
      <c r="R26" s="18">
        <f t="shared" si="1"/>
        <v>0</v>
      </c>
      <c r="S26" s="424"/>
      <c r="T26" s="16">
        <f t="shared" si="3"/>
        <v>0</v>
      </c>
    </row>
    <row r="27" spans="1:20" ht="15" customHeight="1">
      <c r="A27" s="713"/>
      <c r="B27" s="726"/>
      <c r="C27" s="721"/>
      <c r="D27" s="717"/>
      <c r="E27" s="718"/>
      <c r="F27" s="231"/>
      <c r="G27" s="17"/>
      <c r="H27" s="231"/>
      <c r="I27" s="17"/>
      <c r="J27" s="719"/>
      <c r="K27" s="712"/>
      <c r="L27" s="770"/>
      <c r="M27" s="422"/>
      <c r="N27" s="18">
        <f t="shared" si="0"/>
        <v>0</v>
      </c>
      <c r="O27" s="424"/>
      <c r="P27" s="15">
        <f t="shared" si="2"/>
        <v>0</v>
      </c>
      <c r="Q27" s="422"/>
      <c r="R27" s="18">
        <f t="shared" si="1"/>
        <v>0</v>
      </c>
      <c r="S27" s="424"/>
      <c r="T27" s="16">
        <f t="shared" si="3"/>
        <v>0</v>
      </c>
    </row>
    <row r="28" spans="1:20" ht="15" customHeight="1">
      <c r="A28" s="713">
        <f>+A26+1</f>
        <v>11</v>
      </c>
      <c r="B28" s="725" t="s">
        <v>217</v>
      </c>
      <c r="C28" s="720" t="s">
        <v>32</v>
      </c>
      <c r="D28" s="716">
        <v>70</v>
      </c>
      <c r="E28" s="718"/>
      <c r="F28" s="231">
        <v>50</v>
      </c>
      <c r="G28" s="17">
        <v>238</v>
      </c>
      <c r="H28" s="231">
        <v>20</v>
      </c>
      <c r="I28" s="17">
        <v>55</v>
      </c>
      <c r="J28" s="719"/>
      <c r="K28" s="712">
        <f>+M28+M29+Q28+Q29</f>
        <v>0</v>
      </c>
      <c r="L28" s="770"/>
      <c r="M28" s="422"/>
      <c r="N28" s="18">
        <f t="shared" si="0"/>
        <v>0</v>
      </c>
      <c r="O28" s="424"/>
      <c r="P28" s="15">
        <f t="shared" si="2"/>
        <v>0</v>
      </c>
      <c r="Q28" s="422"/>
      <c r="R28" s="18">
        <f t="shared" si="1"/>
        <v>0</v>
      </c>
      <c r="S28" s="424"/>
      <c r="T28" s="16">
        <f t="shared" si="3"/>
        <v>0</v>
      </c>
    </row>
    <row r="29" spans="1:20" ht="15" customHeight="1">
      <c r="A29" s="713"/>
      <c r="B29" s="726"/>
      <c r="C29" s="721"/>
      <c r="D29" s="717"/>
      <c r="E29" s="718"/>
      <c r="F29" s="231"/>
      <c r="G29" s="17"/>
      <c r="H29" s="231"/>
      <c r="I29" s="17"/>
      <c r="J29" s="719"/>
      <c r="K29" s="712"/>
      <c r="L29" s="770"/>
      <c r="M29" s="422"/>
      <c r="N29" s="18">
        <f t="shared" si="0"/>
        <v>0</v>
      </c>
      <c r="O29" s="424"/>
      <c r="P29" s="15">
        <f t="shared" si="2"/>
        <v>0</v>
      </c>
      <c r="Q29" s="422"/>
      <c r="R29" s="18">
        <f t="shared" si="1"/>
        <v>0</v>
      </c>
      <c r="S29" s="424"/>
      <c r="T29" s="16">
        <f t="shared" si="3"/>
        <v>0</v>
      </c>
    </row>
    <row r="30" spans="1:20" ht="15" customHeight="1">
      <c r="A30" s="713">
        <f>+A28+1</f>
        <v>12</v>
      </c>
      <c r="B30" s="725" t="s">
        <v>218</v>
      </c>
      <c r="C30" s="720" t="s">
        <v>32</v>
      </c>
      <c r="D30" s="716">
        <v>80</v>
      </c>
      <c r="E30" s="718"/>
      <c r="F30" s="231">
        <v>30</v>
      </c>
      <c r="G30" s="17">
        <v>238</v>
      </c>
      <c r="H30" s="231">
        <v>50</v>
      </c>
      <c r="I30" s="554">
        <v>82.5</v>
      </c>
      <c r="J30" s="719"/>
      <c r="K30" s="712">
        <f>+M30+M31+Q30+Q31</f>
        <v>0</v>
      </c>
      <c r="L30" s="770"/>
      <c r="M30" s="422"/>
      <c r="N30" s="18">
        <f t="shared" si="0"/>
        <v>0</v>
      </c>
      <c r="O30" s="424"/>
      <c r="P30" s="15">
        <f t="shared" si="2"/>
        <v>0</v>
      </c>
      <c r="Q30" s="422"/>
      <c r="R30" s="18">
        <f t="shared" si="1"/>
        <v>0</v>
      </c>
      <c r="S30" s="424"/>
      <c r="T30" s="16">
        <f t="shared" si="3"/>
        <v>0</v>
      </c>
    </row>
    <row r="31" spans="1:20" ht="15" customHeight="1">
      <c r="A31" s="713"/>
      <c r="B31" s="726"/>
      <c r="C31" s="721"/>
      <c r="D31" s="717"/>
      <c r="E31" s="718"/>
      <c r="F31" s="231"/>
      <c r="G31" s="17"/>
      <c r="H31" s="231"/>
      <c r="I31" s="17"/>
      <c r="J31" s="719"/>
      <c r="K31" s="712"/>
      <c r="L31" s="770"/>
      <c r="M31" s="422"/>
      <c r="N31" s="18">
        <f t="shared" si="0"/>
        <v>0</v>
      </c>
      <c r="O31" s="424"/>
      <c r="P31" s="15">
        <f t="shared" si="2"/>
        <v>0</v>
      </c>
      <c r="Q31" s="422"/>
      <c r="R31" s="18">
        <f t="shared" si="1"/>
        <v>0</v>
      </c>
      <c r="S31" s="424"/>
      <c r="T31" s="16">
        <f t="shared" si="3"/>
        <v>0</v>
      </c>
    </row>
    <row r="32" spans="1:20" ht="15" customHeight="1">
      <c r="A32" s="713">
        <f>+A30+1</f>
        <v>13</v>
      </c>
      <c r="B32" s="714" t="s">
        <v>219</v>
      </c>
      <c r="C32" s="720" t="s">
        <v>32</v>
      </c>
      <c r="D32" s="716">
        <v>100</v>
      </c>
      <c r="E32" s="718"/>
      <c r="F32" s="231">
        <v>50</v>
      </c>
      <c r="G32" s="17">
        <v>238</v>
      </c>
      <c r="H32" s="231">
        <v>50</v>
      </c>
      <c r="I32" s="17">
        <v>137</v>
      </c>
      <c r="J32" s="719"/>
      <c r="K32" s="712">
        <f>+M32+M33+Q32+Q33</f>
        <v>0</v>
      </c>
      <c r="L32" s="770"/>
      <c r="M32" s="422"/>
      <c r="N32" s="18">
        <f t="shared" si="0"/>
        <v>0</v>
      </c>
      <c r="O32" s="424"/>
      <c r="P32" s="15">
        <f t="shared" si="2"/>
        <v>0</v>
      </c>
      <c r="Q32" s="422"/>
      <c r="R32" s="18">
        <f t="shared" si="1"/>
        <v>0</v>
      </c>
      <c r="S32" s="424"/>
      <c r="T32" s="16">
        <f t="shared" si="3"/>
        <v>0</v>
      </c>
    </row>
    <row r="33" spans="1:20" ht="15" customHeight="1">
      <c r="A33" s="713"/>
      <c r="B33" s="714"/>
      <c r="C33" s="721"/>
      <c r="D33" s="717"/>
      <c r="E33" s="718"/>
      <c r="F33" s="231"/>
      <c r="G33" s="17"/>
      <c r="H33" s="231"/>
      <c r="I33" s="17"/>
      <c r="J33" s="719"/>
      <c r="K33" s="712"/>
      <c r="L33" s="770"/>
      <c r="M33" s="422"/>
      <c r="N33" s="18">
        <f t="shared" si="0"/>
        <v>0</v>
      </c>
      <c r="O33" s="424"/>
      <c r="P33" s="15">
        <f t="shared" si="2"/>
        <v>0</v>
      </c>
      <c r="Q33" s="422"/>
      <c r="R33" s="18">
        <f t="shared" si="1"/>
        <v>0</v>
      </c>
      <c r="S33" s="424"/>
      <c r="T33" s="16">
        <f t="shared" si="3"/>
        <v>0</v>
      </c>
    </row>
    <row r="34" spans="1:20" ht="15" customHeight="1">
      <c r="A34" s="713">
        <f>+A32+1</f>
        <v>14</v>
      </c>
      <c r="B34" s="714" t="s">
        <v>220</v>
      </c>
      <c r="C34" s="720" t="s">
        <v>32</v>
      </c>
      <c r="D34" s="716">
        <v>80</v>
      </c>
      <c r="E34" s="718"/>
      <c r="F34" s="231">
        <v>50</v>
      </c>
      <c r="G34" s="17">
        <v>238</v>
      </c>
      <c r="H34" s="231">
        <v>30</v>
      </c>
      <c r="I34" s="232">
        <v>82.5</v>
      </c>
      <c r="J34" s="719"/>
      <c r="K34" s="712">
        <f>+M34+M35+Q34+Q35</f>
        <v>0</v>
      </c>
      <c r="L34" s="770"/>
      <c r="M34" s="422"/>
      <c r="N34" s="18">
        <f t="shared" si="0"/>
        <v>0</v>
      </c>
      <c r="O34" s="424"/>
      <c r="P34" s="15">
        <f t="shared" si="2"/>
        <v>0</v>
      </c>
      <c r="Q34" s="422"/>
      <c r="R34" s="18">
        <f t="shared" si="1"/>
        <v>0</v>
      </c>
      <c r="S34" s="424"/>
      <c r="T34" s="16">
        <f t="shared" si="3"/>
        <v>0</v>
      </c>
    </row>
    <row r="35" spans="1:20" ht="15" customHeight="1">
      <c r="A35" s="713"/>
      <c r="B35" s="714"/>
      <c r="C35" s="721"/>
      <c r="D35" s="717"/>
      <c r="E35" s="718"/>
      <c r="F35" s="231"/>
      <c r="G35" s="17"/>
      <c r="H35" s="231"/>
      <c r="I35" s="17"/>
      <c r="J35" s="719"/>
      <c r="K35" s="712"/>
      <c r="L35" s="770"/>
      <c r="M35" s="422"/>
      <c r="N35" s="18">
        <f t="shared" si="0"/>
        <v>0</v>
      </c>
      <c r="O35" s="424"/>
      <c r="P35" s="15">
        <f t="shared" si="2"/>
        <v>0</v>
      </c>
      <c r="Q35" s="422"/>
      <c r="R35" s="18">
        <f t="shared" si="1"/>
        <v>0</v>
      </c>
      <c r="S35" s="424"/>
      <c r="T35" s="16">
        <f t="shared" si="3"/>
        <v>0</v>
      </c>
    </row>
    <row r="36" spans="1:20" ht="15" customHeight="1">
      <c r="A36" s="713">
        <f>+A34+1</f>
        <v>15</v>
      </c>
      <c r="B36" s="714" t="s">
        <v>221</v>
      </c>
      <c r="C36" s="720" t="s">
        <v>32</v>
      </c>
      <c r="D36" s="716">
        <v>125</v>
      </c>
      <c r="E36" s="718"/>
      <c r="F36" s="231">
        <v>75</v>
      </c>
      <c r="G36" s="17">
        <v>357</v>
      </c>
      <c r="H36" s="231">
        <v>50</v>
      </c>
      <c r="I36" s="17">
        <v>137</v>
      </c>
      <c r="J36" s="719"/>
      <c r="K36" s="712">
        <f>+M36+M37+Q36+Q37</f>
        <v>0</v>
      </c>
      <c r="L36" s="770"/>
      <c r="M36" s="422"/>
      <c r="N36" s="18">
        <f t="shared" si="0"/>
        <v>0</v>
      </c>
      <c r="O36" s="424"/>
      <c r="P36" s="15">
        <f t="shared" si="2"/>
        <v>0</v>
      </c>
      <c r="Q36" s="422"/>
      <c r="R36" s="18">
        <f t="shared" si="1"/>
        <v>0</v>
      </c>
      <c r="S36" s="424"/>
      <c r="T36" s="16">
        <f t="shared" si="3"/>
        <v>0</v>
      </c>
    </row>
    <row r="37" spans="1:20" ht="15" customHeight="1">
      <c r="A37" s="713"/>
      <c r="B37" s="714"/>
      <c r="C37" s="721"/>
      <c r="D37" s="717"/>
      <c r="E37" s="718"/>
      <c r="F37" s="231"/>
      <c r="G37" s="17"/>
      <c r="H37" s="231"/>
      <c r="I37" s="17"/>
      <c r="J37" s="719"/>
      <c r="K37" s="712"/>
      <c r="L37" s="770"/>
      <c r="M37" s="422"/>
      <c r="N37" s="18">
        <f t="shared" si="0"/>
        <v>0</v>
      </c>
      <c r="O37" s="424"/>
      <c r="P37" s="15">
        <f t="shared" si="2"/>
        <v>0</v>
      </c>
      <c r="Q37" s="422"/>
      <c r="R37" s="18">
        <f t="shared" si="1"/>
        <v>0</v>
      </c>
      <c r="S37" s="424"/>
      <c r="T37" s="16">
        <f t="shared" si="3"/>
        <v>0</v>
      </c>
    </row>
    <row r="38" spans="1:20" ht="15" customHeight="1">
      <c r="A38" s="713">
        <f>+A36+1</f>
        <v>16</v>
      </c>
      <c r="B38" s="714" t="s">
        <v>222</v>
      </c>
      <c r="C38" s="720" t="s">
        <v>32</v>
      </c>
      <c r="D38" s="716">
        <v>150</v>
      </c>
      <c r="E38" s="718"/>
      <c r="F38" s="231">
        <v>100</v>
      </c>
      <c r="G38" s="17">
        <v>357</v>
      </c>
      <c r="H38" s="231">
        <v>50</v>
      </c>
      <c r="I38" s="17">
        <v>137</v>
      </c>
      <c r="J38" s="719"/>
      <c r="K38" s="712">
        <f>+M38+M39+Q38+Q39</f>
        <v>0</v>
      </c>
      <c r="L38" s="770"/>
      <c r="M38" s="422"/>
      <c r="N38" s="18">
        <f t="shared" si="0"/>
        <v>0</v>
      </c>
      <c r="O38" s="424"/>
      <c r="P38" s="15">
        <f t="shared" si="2"/>
        <v>0</v>
      </c>
      <c r="Q38" s="422"/>
      <c r="R38" s="18">
        <f t="shared" si="1"/>
        <v>0</v>
      </c>
      <c r="S38" s="424"/>
      <c r="T38" s="16">
        <f t="shared" si="3"/>
        <v>0</v>
      </c>
    </row>
    <row r="39" spans="1:20" ht="15" customHeight="1">
      <c r="A39" s="713"/>
      <c r="B39" s="714"/>
      <c r="C39" s="721"/>
      <c r="D39" s="717"/>
      <c r="E39" s="718"/>
      <c r="F39" s="231"/>
      <c r="G39" s="17"/>
      <c r="H39" s="231"/>
      <c r="I39" s="17"/>
      <c r="J39" s="719"/>
      <c r="K39" s="712"/>
      <c r="L39" s="770"/>
      <c r="M39" s="422"/>
      <c r="N39" s="18">
        <f t="shared" si="0"/>
        <v>0</v>
      </c>
      <c r="O39" s="424"/>
      <c r="P39" s="15">
        <f t="shared" si="2"/>
        <v>0</v>
      </c>
      <c r="Q39" s="422"/>
      <c r="R39" s="18">
        <f t="shared" si="1"/>
        <v>0</v>
      </c>
      <c r="S39" s="424"/>
      <c r="T39" s="16">
        <f t="shared" si="3"/>
        <v>0</v>
      </c>
    </row>
    <row r="40" spans="1:20" ht="15" customHeight="1">
      <c r="A40" s="713">
        <f>+A38+1</f>
        <v>17</v>
      </c>
      <c r="B40" s="714" t="s">
        <v>223</v>
      </c>
      <c r="C40" s="720" t="s">
        <v>32</v>
      </c>
      <c r="D40" s="716">
        <v>200</v>
      </c>
      <c r="E40" s="718"/>
      <c r="F40" s="231">
        <v>150</v>
      </c>
      <c r="G40" s="17">
        <v>714</v>
      </c>
      <c r="H40" s="231">
        <v>50</v>
      </c>
      <c r="I40" s="17">
        <v>137</v>
      </c>
      <c r="J40" s="719"/>
      <c r="K40" s="712">
        <f>+M40+M41+Q40+Q41</f>
        <v>0</v>
      </c>
      <c r="L40" s="770"/>
      <c r="M40" s="422"/>
      <c r="N40" s="18">
        <f t="shared" si="0"/>
        <v>0</v>
      </c>
      <c r="O40" s="424"/>
      <c r="P40" s="15">
        <f t="shared" si="2"/>
        <v>0</v>
      </c>
      <c r="Q40" s="422"/>
      <c r="R40" s="18">
        <f t="shared" si="1"/>
        <v>0</v>
      </c>
      <c r="S40" s="424"/>
      <c r="T40" s="16">
        <f t="shared" si="3"/>
        <v>0</v>
      </c>
    </row>
    <row r="41" spans="1:20" ht="15" customHeight="1">
      <c r="A41" s="713"/>
      <c r="B41" s="714"/>
      <c r="C41" s="721"/>
      <c r="D41" s="717"/>
      <c r="E41" s="718"/>
      <c r="F41" s="231"/>
      <c r="G41" s="17"/>
      <c r="H41" s="231"/>
      <c r="I41" s="17"/>
      <c r="J41" s="719"/>
      <c r="K41" s="712"/>
      <c r="L41" s="770"/>
      <c r="M41" s="422"/>
      <c r="N41" s="18">
        <f t="shared" si="0"/>
        <v>0</v>
      </c>
      <c r="O41" s="424"/>
      <c r="P41" s="15">
        <f t="shared" si="2"/>
        <v>0</v>
      </c>
      <c r="Q41" s="422"/>
      <c r="R41" s="18">
        <f t="shared" si="1"/>
        <v>0</v>
      </c>
      <c r="S41" s="424"/>
      <c r="T41" s="16">
        <f t="shared" si="3"/>
        <v>0</v>
      </c>
    </row>
    <row r="42" spans="1:20" ht="15" customHeight="1">
      <c r="A42" s="713">
        <f>+A40+1</f>
        <v>18</v>
      </c>
      <c r="B42" s="714" t="s">
        <v>224</v>
      </c>
      <c r="C42" s="720" t="s">
        <v>32</v>
      </c>
      <c r="D42" s="716">
        <v>100</v>
      </c>
      <c r="E42" s="718"/>
      <c r="F42" s="231">
        <v>50</v>
      </c>
      <c r="G42" s="17">
        <v>238</v>
      </c>
      <c r="H42" s="231">
        <v>50</v>
      </c>
      <c r="I42" s="17">
        <v>137</v>
      </c>
      <c r="J42" s="719"/>
      <c r="K42" s="712">
        <f>+M42+M43+Q42+Q43</f>
        <v>0</v>
      </c>
      <c r="L42" s="770"/>
      <c r="M42" s="422"/>
      <c r="N42" s="18">
        <f t="shared" si="0"/>
        <v>0</v>
      </c>
      <c r="O42" s="424"/>
      <c r="P42" s="15">
        <f t="shared" si="2"/>
        <v>0</v>
      </c>
      <c r="Q42" s="422"/>
      <c r="R42" s="18">
        <f t="shared" si="1"/>
        <v>0</v>
      </c>
      <c r="S42" s="424"/>
      <c r="T42" s="16">
        <f t="shared" si="3"/>
        <v>0</v>
      </c>
    </row>
    <row r="43" spans="1:20" ht="15" customHeight="1">
      <c r="A43" s="713"/>
      <c r="B43" s="714"/>
      <c r="C43" s="721"/>
      <c r="D43" s="717"/>
      <c r="E43" s="718"/>
      <c r="F43" s="231"/>
      <c r="G43" s="17"/>
      <c r="H43" s="231"/>
      <c r="I43" s="17"/>
      <c r="J43" s="719"/>
      <c r="K43" s="712"/>
      <c r="L43" s="770"/>
      <c r="M43" s="422"/>
      <c r="N43" s="18">
        <f t="shared" si="0"/>
        <v>0</v>
      </c>
      <c r="O43" s="424"/>
      <c r="P43" s="15">
        <f t="shared" si="2"/>
        <v>0</v>
      </c>
      <c r="Q43" s="422"/>
      <c r="R43" s="18">
        <f t="shared" si="1"/>
        <v>0</v>
      </c>
      <c r="S43" s="424"/>
      <c r="T43" s="16">
        <f t="shared" si="3"/>
        <v>0</v>
      </c>
    </row>
    <row r="44" spans="1:20" ht="15" customHeight="1">
      <c r="A44" s="713">
        <f>+A42+1</f>
        <v>19</v>
      </c>
      <c r="B44" s="714" t="s">
        <v>225</v>
      </c>
      <c r="C44" s="720" t="s">
        <v>32</v>
      </c>
      <c r="D44" s="722">
        <v>35</v>
      </c>
      <c r="E44" s="724">
        <v>2</v>
      </c>
      <c r="F44" s="231"/>
      <c r="G44" s="17"/>
      <c r="H44" s="231"/>
      <c r="I44" s="17"/>
      <c r="J44" s="719"/>
      <c r="K44" s="712">
        <f>+M44+M45+Q44+Q45</f>
        <v>0</v>
      </c>
      <c r="L44" s="770"/>
      <c r="M44" s="422"/>
      <c r="N44" s="18">
        <f t="shared" si="0"/>
        <v>0</v>
      </c>
      <c r="O44" s="424"/>
      <c r="P44" s="15">
        <f t="shared" si="2"/>
        <v>0</v>
      </c>
      <c r="Q44" s="422"/>
      <c r="R44" s="18">
        <f t="shared" si="1"/>
        <v>0</v>
      </c>
      <c r="S44" s="424"/>
      <c r="T44" s="16">
        <f t="shared" si="3"/>
        <v>0</v>
      </c>
    </row>
    <row r="45" spans="1:20" ht="15" customHeight="1">
      <c r="A45" s="713"/>
      <c r="B45" s="714"/>
      <c r="C45" s="721"/>
      <c r="D45" s="723"/>
      <c r="E45" s="724"/>
      <c r="F45" s="231"/>
      <c r="G45" s="17"/>
      <c r="H45" s="231"/>
      <c r="I45" s="17"/>
      <c r="J45" s="719"/>
      <c r="K45" s="712"/>
      <c r="L45" s="770"/>
      <c r="M45" s="422"/>
      <c r="N45" s="18">
        <f t="shared" si="0"/>
        <v>0</v>
      </c>
      <c r="O45" s="424"/>
      <c r="P45" s="15">
        <f t="shared" si="2"/>
        <v>0</v>
      </c>
      <c r="Q45" s="422"/>
      <c r="R45" s="18">
        <f t="shared" si="1"/>
        <v>0</v>
      </c>
      <c r="S45" s="424"/>
      <c r="T45" s="16">
        <f t="shared" si="3"/>
        <v>0</v>
      </c>
    </row>
    <row r="46" spans="1:20" ht="15" customHeight="1">
      <c r="A46" s="713">
        <f>+A44+1</f>
        <v>20</v>
      </c>
      <c r="B46" s="714" t="s">
        <v>226</v>
      </c>
      <c r="C46" s="720" t="s">
        <v>32</v>
      </c>
      <c r="D46" s="722">
        <v>100</v>
      </c>
      <c r="E46" s="724"/>
      <c r="F46" s="231">
        <v>50</v>
      </c>
      <c r="G46" s="17">
        <v>238</v>
      </c>
      <c r="H46" s="231">
        <v>50</v>
      </c>
      <c r="I46" s="17">
        <v>137</v>
      </c>
      <c r="J46" s="719"/>
      <c r="K46" s="712">
        <f>+M46+M47+Q46+Q47</f>
        <v>0</v>
      </c>
      <c r="L46" s="770"/>
      <c r="M46" s="422"/>
      <c r="N46" s="18">
        <f t="shared" si="0"/>
        <v>0</v>
      </c>
      <c r="O46" s="424"/>
      <c r="P46" s="15">
        <f t="shared" si="2"/>
        <v>0</v>
      </c>
      <c r="Q46" s="422"/>
      <c r="R46" s="18">
        <f t="shared" si="1"/>
        <v>0</v>
      </c>
      <c r="S46" s="424"/>
      <c r="T46" s="16">
        <f t="shared" si="3"/>
        <v>0</v>
      </c>
    </row>
    <row r="47" spans="1:20" ht="15" customHeight="1">
      <c r="A47" s="713"/>
      <c r="B47" s="714"/>
      <c r="C47" s="721"/>
      <c r="D47" s="723"/>
      <c r="E47" s="724"/>
      <c r="F47" s="231"/>
      <c r="G47" s="17"/>
      <c r="H47" s="231"/>
      <c r="I47" s="17"/>
      <c r="J47" s="719"/>
      <c r="K47" s="712"/>
      <c r="L47" s="770"/>
      <c r="M47" s="422"/>
      <c r="N47" s="18">
        <f t="shared" si="0"/>
        <v>0</v>
      </c>
      <c r="O47" s="424"/>
      <c r="P47" s="15">
        <f t="shared" si="2"/>
        <v>0</v>
      </c>
      <c r="Q47" s="422"/>
      <c r="R47" s="18">
        <f t="shared" si="1"/>
        <v>0</v>
      </c>
      <c r="S47" s="424"/>
      <c r="T47" s="16">
        <f t="shared" si="3"/>
        <v>0</v>
      </c>
    </row>
    <row r="48" spans="1:20" ht="15" customHeight="1">
      <c r="A48" s="713">
        <f>+A46+1</f>
        <v>21</v>
      </c>
      <c r="B48" s="714" t="s">
        <v>227</v>
      </c>
      <c r="C48" s="720" t="s">
        <v>32</v>
      </c>
      <c r="D48" s="722">
        <v>31</v>
      </c>
      <c r="E48" s="724">
        <v>24</v>
      </c>
      <c r="F48" s="231"/>
      <c r="G48" s="17"/>
      <c r="H48" s="231"/>
      <c r="I48" s="17"/>
      <c r="J48" s="719"/>
      <c r="K48" s="712">
        <f>+M48+M49+Q48+Q49</f>
        <v>0</v>
      </c>
      <c r="L48" s="770"/>
      <c r="M48" s="422"/>
      <c r="N48" s="18">
        <f t="shared" si="0"/>
        <v>0</v>
      </c>
      <c r="O48" s="424"/>
      <c r="P48" s="15">
        <f t="shared" si="2"/>
        <v>0</v>
      </c>
      <c r="Q48" s="422"/>
      <c r="R48" s="18">
        <f t="shared" si="1"/>
        <v>0</v>
      </c>
      <c r="S48" s="424"/>
      <c r="T48" s="16">
        <f t="shared" si="3"/>
        <v>0</v>
      </c>
    </row>
    <row r="49" spans="1:20" ht="15" customHeight="1">
      <c r="A49" s="713"/>
      <c r="B49" s="714"/>
      <c r="C49" s="721"/>
      <c r="D49" s="723"/>
      <c r="E49" s="724"/>
      <c r="F49" s="231"/>
      <c r="G49" s="17"/>
      <c r="H49" s="231"/>
      <c r="I49" s="17"/>
      <c r="J49" s="719"/>
      <c r="K49" s="712"/>
      <c r="L49" s="770"/>
      <c r="M49" s="422"/>
      <c r="N49" s="18">
        <f t="shared" si="0"/>
        <v>0</v>
      </c>
      <c r="O49" s="424"/>
      <c r="P49" s="15">
        <f t="shared" si="2"/>
        <v>0</v>
      </c>
      <c r="Q49" s="422"/>
      <c r="R49" s="18">
        <f t="shared" si="1"/>
        <v>0</v>
      </c>
      <c r="S49" s="424"/>
      <c r="T49" s="16">
        <f t="shared" si="3"/>
        <v>0</v>
      </c>
    </row>
    <row r="50" spans="1:20" ht="18.75" customHeight="1">
      <c r="A50" s="713">
        <f>+A48+1</f>
        <v>22</v>
      </c>
      <c r="B50" s="714" t="s">
        <v>228</v>
      </c>
      <c r="C50" s="720" t="s">
        <v>32</v>
      </c>
      <c r="D50" s="716">
        <v>100</v>
      </c>
      <c r="E50" s="718"/>
      <c r="F50" s="231">
        <v>50</v>
      </c>
      <c r="G50" s="17">
        <v>238</v>
      </c>
      <c r="H50" s="231">
        <v>50</v>
      </c>
      <c r="I50" s="17">
        <v>137</v>
      </c>
      <c r="J50" s="719"/>
      <c r="K50" s="712">
        <f>+M50+M51+Q50+Q51</f>
        <v>0</v>
      </c>
      <c r="L50" s="770"/>
      <c r="M50" s="422"/>
      <c r="N50" s="18">
        <f t="shared" si="0"/>
        <v>0</v>
      </c>
      <c r="O50" s="424"/>
      <c r="P50" s="15">
        <f t="shared" si="2"/>
        <v>0</v>
      </c>
      <c r="Q50" s="422"/>
      <c r="R50" s="18">
        <f t="shared" si="1"/>
        <v>0</v>
      </c>
      <c r="S50" s="424"/>
      <c r="T50" s="16">
        <f t="shared" si="3"/>
        <v>0</v>
      </c>
    </row>
    <row r="51" spans="1:20" ht="18.75" customHeight="1">
      <c r="A51" s="713"/>
      <c r="B51" s="714"/>
      <c r="C51" s="721"/>
      <c r="D51" s="717"/>
      <c r="E51" s="718"/>
      <c r="F51" s="231"/>
      <c r="G51" s="17"/>
      <c r="H51" s="231"/>
      <c r="I51" s="17"/>
      <c r="J51" s="719"/>
      <c r="K51" s="712"/>
      <c r="L51" s="770"/>
      <c r="M51" s="422"/>
      <c r="N51" s="18">
        <f t="shared" si="0"/>
        <v>0</v>
      </c>
      <c r="O51" s="424"/>
      <c r="P51" s="15">
        <f t="shared" si="2"/>
        <v>0</v>
      </c>
      <c r="Q51" s="422"/>
      <c r="R51" s="18">
        <f t="shared" si="1"/>
        <v>0</v>
      </c>
      <c r="S51" s="424"/>
      <c r="T51" s="16">
        <f t="shared" si="3"/>
        <v>0</v>
      </c>
    </row>
    <row r="52" spans="1:20" ht="18.75" customHeight="1">
      <c r="A52" s="713">
        <f>+A50+1</f>
        <v>23</v>
      </c>
      <c r="B52" s="714" t="s">
        <v>229</v>
      </c>
      <c r="C52" s="720" t="s">
        <v>32</v>
      </c>
      <c r="D52" s="716">
        <v>125</v>
      </c>
      <c r="E52" s="718"/>
      <c r="F52" s="231">
        <v>75</v>
      </c>
      <c r="G52" s="17">
        <v>357</v>
      </c>
      <c r="H52" s="231">
        <v>50</v>
      </c>
      <c r="I52" s="17">
        <v>137</v>
      </c>
      <c r="J52" s="719"/>
      <c r="K52" s="712">
        <f>+M52+M53+Q52+Q53</f>
        <v>0</v>
      </c>
      <c r="L52" s="770"/>
      <c r="M52" s="422"/>
      <c r="N52" s="18">
        <f t="shared" si="0"/>
        <v>0</v>
      </c>
      <c r="O52" s="424"/>
      <c r="P52" s="15">
        <f t="shared" si="2"/>
        <v>0</v>
      </c>
      <c r="Q52" s="422"/>
      <c r="R52" s="18">
        <f t="shared" si="1"/>
        <v>0</v>
      </c>
      <c r="S52" s="424"/>
      <c r="T52" s="16">
        <f t="shared" si="3"/>
        <v>0</v>
      </c>
    </row>
    <row r="53" spans="1:20" ht="18.75" customHeight="1">
      <c r="A53" s="713"/>
      <c r="B53" s="714"/>
      <c r="C53" s="721"/>
      <c r="D53" s="717"/>
      <c r="E53" s="718"/>
      <c r="F53" s="231"/>
      <c r="G53" s="17"/>
      <c r="H53" s="231"/>
      <c r="I53" s="17"/>
      <c r="J53" s="719"/>
      <c r="K53" s="712"/>
      <c r="L53" s="770"/>
      <c r="M53" s="422"/>
      <c r="N53" s="18">
        <f t="shared" si="0"/>
        <v>0</v>
      </c>
      <c r="O53" s="424"/>
      <c r="P53" s="15">
        <f t="shared" si="2"/>
        <v>0</v>
      </c>
      <c r="Q53" s="422"/>
      <c r="R53" s="18">
        <f t="shared" si="1"/>
        <v>0</v>
      </c>
      <c r="S53" s="424"/>
      <c r="T53" s="16">
        <f t="shared" si="3"/>
        <v>0</v>
      </c>
    </row>
    <row r="54" spans="1:20" ht="18.75" customHeight="1">
      <c r="A54" s="713">
        <f>+A52+1</f>
        <v>24</v>
      </c>
      <c r="B54" s="714" t="s">
        <v>230</v>
      </c>
      <c r="C54" s="720" t="s">
        <v>32</v>
      </c>
      <c r="D54" s="716">
        <v>125</v>
      </c>
      <c r="E54" s="718"/>
      <c r="F54" s="231">
        <v>75</v>
      </c>
      <c r="G54" s="17">
        <v>357</v>
      </c>
      <c r="H54" s="231">
        <v>50</v>
      </c>
      <c r="I54" s="17">
        <v>137</v>
      </c>
      <c r="J54" s="719"/>
      <c r="K54" s="712">
        <f>+M54+M55+Q54+Q55</f>
        <v>0</v>
      </c>
      <c r="L54" s="770"/>
      <c r="M54" s="422"/>
      <c r="N54" s="18">
        <f t="shared" si="0"/>
        <v>0</v>
      </c>
      <c r="O54" s="424"/>
      <c r="P54" s="15">
        <f t="shared" si="2"/>
        <v>0</v>
      </c>
      <c r="Q54" s="422"/>
      <c r="R54" s="18">
        <f t="shared" si="1"/>
        <v>0</v>
      </c>
      <c r="S54" s="424"/>
      <c r="T54" s="16">
        <f t="shared" si="3"/>
        <v>0</v>
      </c>
    </row>
    <row r="55" spans="1:20" ht="18.75" customHeight="1">
      <c r="A55" s="713"/>
      <c r="B55" s="714"/>
      <c r="C55" s="721"/>
      <c r="D55" s="717"/>
      <c r="E55" s="718"/>
      <c r="F55" s="231"/>
      <c r="G55" s="17"/>
      <c r="H55" s="231"/>
      <c r="I55" s="17"/>
      <c r="J55" s="719"/>
      <c r="K55" s="712"/>
      <c r="L55" s="770"/>
      <c r="M55" s="422"/>
      <c r="N55" s="18">
        <f t="shared" si="0"/>
        <v>0</v>
      </c>
      <c r="O55" s="424"/>
      <c r="P55" s="15">
        <f t="shared" si="2"/>
        <v>0</v>
      </c>
      <c r="Q55" s="422"/>
      <c r="R55" s="18">
        <f t="shared" si="1"/>
        <v>0</v>
      </c>
      <c r="S55" s="424"/>
      <c r="T55" s="16">
        <f t="shared" si="3"/>
        <v>0</v>
      </c>
    </row>
    <row r="56" spans="1:20" ht="18.75" customHeight="1">
      <c r="A56" s="713">
        <f>+A54+1</f>
        <v>25</v>
      </c>
      <c r="B56" s="714" t="s">
        <v>231</v>
      </c>
      <c r="C56" s="715" t="s">
        <v>33</v>
      </c>
      <c r="D56" s="716">
        <v>150</v>
      </c>
      <c r="E56" s="718"/>
      <c r="F56" s="231">
        <v>75</v>
      </c>
      <c r="G56" s="17">
        <v>357</v>
      </c>
      <c r="H56" s="231">
        <v>75</v>
      </c>
      <c r="I56" s="17">
        <v>206</v>
      </c>
      <c r="J56" s="719"/>
      <c r="K56" s="712">
        <f>+M56+M57+Q56+Q57</f>
        <v>0</v>
      </c>
      <c r="L56" s="770"/>
      <c r="M56" s="422"/>
      <c r="N56" s="18">
        <f t="shared" si="0"/>
        <v>0</v>
      </c>
      <c r="O56" s="424"/>
      <c r="P56" s="15">
        <f t="shared" si="2"/>
        <v>0</v>
      </c>
      <c r="Q56" s="422"/>
      <c r="R56" s="18">
        <f t="shared" si="1"/>
        <v>0</v>
      </c>
      <c r="S56" s="424"/>
      <c r="T56" s="16">
        <f t="shared" si="3"/>
        <v>0</v>
      </c>
    </row>
    <row r="57" spans="1:20" ht="18.75" customHeight="1">
      <c r="A57" s="713"/>
      <c r="B57" s="714"/>
      <c r="C57" s="715"/>
      <c r="D57" s="717"/>
      <c r="E57" s="718"/>
      <c r="F57" s="231"/>
      <c r="G57" s="17"/>
      <c r="H57" s="231"/>
      <c r="I57" s="17"/>
      <c r="J57" s="719"/>
      <c r="K57" s="712"/>
      <c r="L57" s="770"/>
      <c r="M57" s="422"/>
      <c r="N57" s="18">
        <f t="shared" si="0"/>
        <v>0</v>
      </c>
      <c r="O57" s="424"/>
      <c r="P57" s="15">
        <f t="shared" si="2"/>
        <v>0</v>
      </c>
      <c r="Q57" s="422"/>
      <c r="R57" s="18">
        <f t="shared" si="1"/>
        <v>0</v>
      </c>
      <c r="S57" s="424"/>
      <c r="T57" s="16">
        <f t="shared" si="3"/>
        <v>0</v>
      </c>
    </row>
    <row r="58" spans="1:20" ht="33" customHeight="1">
      <c r="A58" s="1222" t="s">
        <v>731</v>
      </c>
      <c r="B58" s="1222"/>
      <c r="C58" s="1222"/>
      <c r="D58" s="1222"/>
      <c r="E58" s="1222"/>
      <c r="F58" s="1222"/>
      <c r="G58" s="1222"/>
      <c r="H58" s="1222"/>
      <c r="I58" s="1222"/>
      <c r="J58" s="1222"/>
      <c r="K58" s="1222"/>
      <c r="L58" s="1222"/>
      <c r="M58" s="1222"/>
      <c r="N58" s="1222"/>
      <c r="O58" s="1222"/>
      <c r="P58" s="1222"/>
      <c r="Q58" s="1222"/>
      <c r="R58" s="1222"/>
      <c r="S58" s="1222"/>
      <c r="T58" s="1222"/>
    </row>
  </sheetData>
  <protectedRanges>
    <protectedRange sqref="L8:M57 O8:O57 Q8:Q57 S8:S57 J8:J57" name="範囲1"/>
  </protectedRanges>
  <mergeCells count="216">
    <mergeCell ref="A58:T58"/>
    <mergeCell ref="L46:L47"/>
    <mergeCell ref="L48:L49"/>
    <mergeCell ref="L50:L51"/>
    <mergeCell ref="L52:L53"/>
    <mergeCell ref="L54:L55"/>
    <mergeCell ref="L56:L5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M6:P6"/>
    <mergeCell ref="Q6:T6"/>
    <mergeCell ref="A8:A9"/>
    <mergeCell ref="B8:B9"/>
    <mergeCell ref="C8:C9"/>
    <mergeCell ref="D8:D9"/>
    <mergeCell ref="E8:E9"/>
    <mergeCell ref="J8:J9"/>
    <mergeCell ref="A4:A7"/>
    <mergeCell ref="B4:C7"/>
    <mergeCell ref="D4:I4"/>
    <mergeCell ref="J4:T4"/>
    <mergeCell ref="D5:D6"/>
    <mergeCell ref="E5:E6"/>
    <mergeCell ref="F5:I5"/>
    <mergeCell ref="J5:J7"/>
    <mergeCell ref="K5:K6"/>
    <mergeCell ref="M5:T5"/>
    <mergeCell ref="K8:K9"/>
    <mergeCell ref="L5:L6"/>
    <mergeCell ref="L8:L9"/>
    <mergeCell ref="A10:A11"/>
    <mergeCell ref="B10:B11"/>
    <mergeCell ref="C10:C11"/>
    <mergeCell ref="D10:D11"/>
    <mergeCell ref="E10:E11"/>
    <mergeCell ref="J10:J11"/>
    <mergeCell ref="K10:K11"/>
    <mergeCell ref="F6:G6"/>
    <mergeCell ref="H6:I6"/>
    <mergeCell ref="K12:K13"/>
    <mergeCell ref="A14:A15"/>
    <mergeCell ref="B14:B15"/>
    <mergeCell ref="C14:C15"/>
    <mergeCell ref="D14:D15"/>
    <mergeCell ref="E14:E15"/>
    <mergeCell ref="J14:J15"/>
    <mergeCell ref="K14:K15"/>
    <mergeCell ref="A12:A13"/>
    <mergeCell ref="B12:B13"/>
    <mergeCell ref="C12:C13"/>
    <mergeCell ref="D12:D13"/>
    <mergeCell ref="E12:E13"/>
    <mergeCell ref="J12:J13"/>
    <mergeCell ref="K16:K17"/>
    <mergeCell ref="A18:A19"/>
    <mergeCell ref="B18:B19"/>
    <mergeCell ref="C18:C19"/>
    <mergeCell ref="D18:D19"/>
    <mergeCell ref="E18:E19"/>
    <mergeCell ref="J18:J19"/>
    <mergeCell ref="K18:K19"/>
    <mergeCell ref="A16:A17"/>
    <mergeCell ref="B16:B17"/>
    <mergeCell ref="C16:C17"/>
    <mergeCell ref="D16:D17"/>
    <mergeCell ref="E16:E17"/>
    <mergeCell ref="J16:J17"/>
    <mergeCell ref="K20:K21"/>
    <mergeCell ref="A22:A23"/>
    <mergeCell ref="B22:B23"/>
    <mergeCell ref="C22:C23"/>
    <mergeCell ref="D22:D23"/>
    <mergeCell ref="E22:E23"/>
    <mergeCell ref="J22:J23"/>
    <mergeCell ref="K22:K23"/>
    <mergeCell ref="A20:A21"/>
    <mergeCell ref="B20:B21"/>
    <mergeCell ref="C20:C21"/>
    <mergeCell ref="D20:D21"/>
    <mergeCell ref="E20:E21"/>
    <mergeCell ref="J20:J21"/>
    <mergeCell ref="K24:K25"/>
    <mergeCell ref="A26:A27"/>
    <mergeCell ref="B26:B27"/>
    <mergeCell ref="C26:C27"/>
    <mergeCell ref="D26:D27"/>
    <mergeCell ref="E26:E27"/>
    <mergeCell ref="J26:J27"/>
    <mergeCell ref="K26:K27"/>
    <mergeCell ref="A24:A25"/>
    <mergeCell ref="B24:B25"/>
    <mergeCell ref="C24:C25"/>
    <mergeCell ref="D24:D25"/>
    <mergeCell ref="E24:E25"/>
    <mergeCell ref="J24:J25"/>
    <mergeCell ref="K28:K29"/>
    <mergeCell ref="A30:A31"/>
    <mergeCell ref="B30:B31"/>
    <mergeCell ref="C30:C31"/>
    <mergeCell ref="D30:D31"/>
    <mergeCell ref="E30:E31"/>
    <mergeCell ref="J30:J31"/>
    <mergeCell ref="K30:K31"/>
    <mergeCell ref="A28:A29"/>
    <mergeCell ref="B28:B29"/>
    <mergeCell ref="C28:C29"/>
    <mergeCell ref="D28:D29"/>
    <mergeCell ref="E28:E29"/>
    <mergeCell ref="J28:J29"/>
    <mergeCell ref="K32:K33"/>
    <mergeCell ref="A34:A35"/>
    <mergeCell ref="B34:B35"/>
    <mergeCell ref="C34:C35"/>
    <mergeCell ref="D34:D35"/>
    <mergeCell ref="E34:E35"/>
    <mergeCell ref="J34:J35"/>
    <mergeCell ref="K34:K35"/>
    <mergeCell ref="A32:A33"/>
    <mergeCell ref="B32:B33"/>
    <mergeCell ref="C32:C33"/>
    <mergeCell ref="D32:D33"/>
    <mergeCell ref="E32:E33"/>
    <mergeCell ref="J32:J33"/>
    <mergeCell ref="K36:K37"/>
    <mergeCell ref="A38:A39"/>
    <mergeCell ref="B38:B39"/>
    <mergeCell ref="C38:C39"/>
    <mergeCell ref="D38:D39"/>
    <mergeCell ref="E38:E39"/>
    <mergeCell ref="J38:J39"/>
    <mergeCell ref="K38:K39"/>
    <mergeCell ref="A36:A37"/>
    <mergeCell ref="B36:B37"/>
    <mergeCell ref="C36:C37"/>
    <mergeCell ref="D36:D37"/>
    <mergeCell ref="E36:E37"/>
    <mergeCell ref="J36:J37"/>
    <mergeCell ref="K40:K41"/>
    <mergeCell ref="A42:A43"/>
    <mergeCell ref="B42:B43"/>
    <mergeCell ref="C42:C43"/>
    <mergeCell ref="D42:D43"/>
    <mergeCell ref="E42:E43"/>
    <mergeCell ref="J42:J43"/>
    <mergeCell ref="K42:K43"/>
    <mergeCell ref="A40:A41"/>
    <mergeCell ref="B40:B41"/>
    <mergeCell ref="C40:C41"/>
    <mergeCell ref="D40:D41"/>
    <mergeCell ref="E40:E41"/>
    <mergeCell ref="J40:J41"/>
    <mergeCell ref="K44:K45"/>
    <mergeCell ref="A46:A47"/>
    <mergeCell ref="B46:B47"/>
    <mergeCell ref="C46:C47"/>
    <mergeCell ref="D46:D47"/>
    <mergeCell ref="E46:E47"/>
    <mergeCell ref="J46:J47"/>
    <mergeCell ref="K46:K47"/>
    <mergeCell ref="A44:A45"/>
    <mergeCell ref="B44:B45"/>
    <mergeCell ref="C44:C45"/>
    <mergeCell ref="D44:D45"/>
    <mergeCell ref="E44:E45"/>
    <mergeCell ref="J44:J45"/>
    <mergeCell ref="K48:K49"/>
    <mergeCell ref="A50:A51"/>
    <mergeCell ref="B50:B51"/>
    <mergeCell ref="C50:C51"/>
    <mergeCell ref="D50:D51"/>
    <mergeCell ref="E50:E51"/>
    <mergeCell ref="J50:J51"/>
    <mergeCell ref="K50:K51"/>
    <mergeCell ref="A48:A49"/>
    <mergeCell ref="B48:B49"/>
    <mergeCell ref="C48:C49"/>
    <mergeCell ref="D48:D49"/>
    <mergeCell ref="E48:E49"/>
    <mergeCell ref="J48:J49"/>
    <mergeCell ref="K56:K57"/>
    <mergeCell ref="A56:A57"/>
    <mergeCell ref="B56:B57"/>
    <mergeCell ref="C56:C57"/>
    <mergeCell ref="D56:D57"/>
    <mergeCell ref="E56:E57"/>
    <mergeCell ref="J56:J57"/>
    <mergeCell ref="K52:K53"/>
    <mergeCell ref="A54:A55"/>
    <mergeCell ref="B54:B55"/>
    <mergeCell ref="C54:C55"/>
    <mergeCell ref="D54:D55"/>
    <mergeCell ref="E54:E55"/>
    <mergeCell ref="J54:J55"/>
    <mergeCell ref="K54:K55"/>
    <mergeCell ref="A52:A53"/>
    <mergeCell ref="B52:B53"/>
    <mergeCell ref="C52:C53"/>
    <mergeCell ref="D52:D53"/>
    <mergeCell ref="E52:E53"/>
    <mergeCell ref="J52:J53"/>
  </mergeCells>
  <phoneticPr fontId="3"/>
  <dataValidations count="1">
    <dataValidation type="list" allowBlank="1" showInputMessage="1" showErrorMessage="1" sqref="J8:J57">
      <formula1>"有,無"</formula1>
    </dataValidation>
  </dataValidations>
  <printOptions horizontalCentered="1"/>
  <pageMargins left="0.78740157480314965" right="0.78740157480314965" top="0.51181102362204722" bottom="0.55118110236220474" header="0.51181102362204722" footer="0.43307086614173229"/>
  <pageSetup paperSize="8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view="pageBreakPreview" zoomScale="70" zoomScaleNormal="100" zoomScaleSheetLayoutView="70" workbookViewId="0"/>
  </sheetViews>
  <sheetFormatPr defaultRowHeight="13.5" customHeight="1"/>
  <cols>
    <col min="1" max="1" width="5.625" style="19" bestFit="1" customWidth="1"/>
    <col min="2" max="2" width="9.75" style="19" bestFit="1" customWidth="1"/>
    <col min="3" max="3" width="7.5" style="19" bestFit="1" customWidth="1"/>
    <col min="4" max="4" width="5.5" style="19" bestFit="1" customWidth="1"/>
    <col min="5" max="5" width="13.25" style="19" customWidth="1"/>
    <col min="6" max="8" width="14.25" style="19" customWidth="1"/>
    <col min="9" max="9" width="14.25" style="20" customWidth="1"/>
    <col min="10" max="10" width="13.25" style="19" customWidth="1"/>
    <col min="11" max="15" width="14.25" style="20" customWidth="1"/>
    <col min="16" max="220" width="9" style="20"/>
    <col min="221" max="221" width="5.625" style="20" bestFit="1" customWidth="1"/>
    <col min="222" max="222" width="15.25" style="20" customWidth="1"/>
    <col min="223" max="223" width="5.625" style="20" bestFit="1" customWidth="1"/>
    <col min="224" max="224" width="9" style="20"/>
    <col min="225" max="228" width="9.625" style="20" customWidth="1"/>
    <col min="229" max="229" width="9.5" style="20" bestFit="1" customWidth="1"/>
    <col min="230" max="233" width="9.625" style="20" customWidth="1"/>
    <col min="234" max="234" width="11.125" style="20" customWidth="1"/>
    <col min="235" max="476" width="9" style="20"/>
    <col min="477" max="477" width="5.625" style="20" bestFit="1" customWidth="1"/>
    <col min="478" max="478" width="15.25" style="20" customWidth="1"/>
    <col min="479" max="479" width="5.625" style="20" bestFit="1" customWidth="1"/>
    <col min="480" max="480" width="9" style="20"/>
    <col min="481" max="484" width="9.625" style="20" customWidth="1"/>
    <col min="485" max="485" width="9.5" style="20" bestFit="1" customWidth="1"/>
    <col min="486" max="489" width="9.625" style="20" customWidth="1"/>
    <col min="490" max="490" width="11.125" style="20" customWidth="1"/>
    <col min="491" max="732" width="9" style="20"/>
    <col min="733" max="733" width="5.625" style="20" bestFit="1" customWidth="1"/>
    <col min="734" max="734" width="15.25" style="20" customWidth="1"/>
    <col min="735" max="735" width="5.625" style="20" bestFit="1" customWidth="1"/>
    <col min="736" max="736" width="9" style="20"/>
    <col min="737" max="740" width="9.625" style="20" customWidth="1"/>
    <col min="741" max="741" width="9.5" style="20" bestFit="1" customWidth="1"/>
    <col min="742" max="745" width="9.625" style="20" customWidth="1"/>
    <col min="746" max="746" width="11.125" style="20" customWidth="1"/>
    <col min="747" max="988" width="9" style="20"/>
    <col min="989" max="989" width="5.625" style="20" bestFit="1" customWidth="1"/>
    <col min="990" max="990" width="15.25" style="20" customWidth="1"/>
    <col min="991" max="991" width="5.625" style="20" bestFit="1" customWidth="1"/>
    <col min="992" max="992" width="9" style="20"/>
    <col min="993" max="996" width="9.625" style="20" customWidth="1"/>
    <col min="997" max="997" width="9.5" style="20" bestFit="1" customWidth="1"/>
    <col min="998" max="1001" width="9.625" style="20" customWidth="1"/>
    <col min="1002" max="1002" width="11.125" style="20" customWidth="1"/>
    <col min="1003" max="1244" width="9" style="20"/>
    <col min="1245" max="1245" width="5.625" style="20" bestFit="1" customWidth="1"/>
    <col min="1246" max="1246" width="15.25" style="20" customWidth="1"/>
    <col min="1247" max="1247" width="5.625" style="20" bestFit="1" customWidth="1"/>
    <col min="1248" max="1248" width="9" style="20"/>
    <col min="1249" max="1252" width="9.625" style="20" customWidth="1"/>
    <col min="1253" max="1253" width="9.5" style="20" bestFit="1" customWidth="1"/>
    <col min="1254" max="1257" width="9.625" style="20" customWidth="1"/>
    <col min="1258" max="1258" width="11.125" style="20" customWidth="1"/>
    <col min="1259" max="1500" width="9" style="20"/>
    <col min="1501" max="1501" width="5.625" style="20" bestFit="1" customWidth="1"/>
    <col min="1502" max="1502" width="15.25" style="20" customWidth="1"/>
    <col min="1503" max="1503" width="5.625" style="20" bestFit="1" customWidth="1"/>
    <col min="1504" max="1504" width="9" style="20"/>
    <col min="1505" max="1508" width="9.625" style="20" customWidth="1"/>
    <col min="1509" max="1509" width="9.5" style="20" bestFit="1" customWidth="1"/>
    <col min="1510" max="1513" width="9.625" style="20" customWidth="1"/>
    <col min="1514" max="1514" width="11.125" style="20" customWidth="1"/>
    <col min="1515" max="1756" width="9" style="20"/>
    <col min="1757" max="1757" width="5.625" style="20" bestFit="1" customWidth="1"/>
    <col min="1758" max="1758" width="15.25" style="20" customWidth="1"/>
    <col min="1759" max="1759" width="5.625" style="20" bestFit="1" customWidth="1"/>
    <col min="1760" max="1760" width="9" style="20"/>
    <col min="1761" max="1764" width="9.625" style="20" customWidth="1"/>
    <col min="1765" max="1765" width="9.5" style="20" bestFit="1" customWidth="1"/>
    <col min="1766" max="1769" width="9.625" style="20" customWidth="1"/>
    <col min="1770" max="1770" width="11.125" style="20" customWidth="1"/>
    <col min="1771" max="2012" width="9" style="20"/>
    <col min="2013" max="2013" width="5.625" style="20" bestFit="1" customWidth="1"/>
    <col min="2014" max="2014" width="15.25" style="20" customWidth="1"/>
    <col min="2015" max="2015" width="5.625" style="20" bestFit="1" customWidth="1"/>
    <col min="2016" max="2016" width="9" style="20"/>
    <col min="2017" max="2020" width="9.625" style="20" customWidth="1"/>
    <col min="2021" max="2021" width="9.5" style="20" bestFit="1" customWidth="1"/>
    <col min="2022" max="2025" width="9.625" style="20" customWidth="1"/>
    <col min="2026" max="2026" width="11.125" style="20" customWidth="1"/>
    <col min="2027" max="2268" width="9" style="20"/>
    <col min="2269" max="2269" width="5.625" style="20" bestFit="1" customWidth="1"/>
    <col min="2270" max="2270" width="15.25" style="20" customWidth="1"/>
    <col min="2271" max="2271" width="5.625" style="20" bestFit="1" customWidth="1"/>
    <col min="2272" max="2272" width="9" style="20"/>
    <col min="2273" max="2276" width="9.625" style="20" customWidth="1"/>
    <col min="2277" max="2277" width="9.5" style="20" bestFit="1" customWidth="1"/>
    <col min="2278" max="2281" width="9.625" style="20" customWidth="1"/>
    <col min="2282" max="2282" width="11.125" style="20" customWidth="1"/>
    <col min="2283" max="2524" width="9" style="20"/>
    <col min="2525" max="2525" width="5.625" style="20" bestFit="1" customWidth="1"/>
    <col min="2526" max="2526" width="15.25" style="20" customWidth="1"/>
    <col min="2527" max="2527" width="5.625" style="20" bestFit="1" customWidth="1"/>
    <col min="2528" max="2528" width="9" style="20"/>
    <col min="2529" max="2532" width="9.625" style="20" customWidth="1"/>
    <col min="2533" max="2533" width="9.5" style="20" bestFit="1" customWidth="1"/>
    <col min="2534" max="2537" width="9.625" style="20" customWidth="1"/>
    <col min="2538" max="2538" width="11.125" style="20" customWidth="1"/>
    <col min="2539" max="2780" width="9" style="20"/>
    <col min="2781" max="2781" width="5.625" style="20" bestFit="1" customWidth="1"/>
    <col min="2782" max="2782" width="15.25" style="20" customWidth="1"/>
    <col min="2783" max="2783" width="5.625" style="20" bestFit="1" customWidth="1"/>
    <col min="2784" max="2784" width="9" style="20"/>
    <col min="2785" max="2788" width="9.625" style="20" customWidth="1"/>
    <col min="2789" max="2789" width="9.5" style="20" bestFit="1" customWidth="1"/>
    <col min="2790" max="2793" width="9.625" style="20" customWidth="1"/>
    <col min="2794" max="2794" width="11.125" style="20" customWidth="1"/>
    <col min="2795" max="3036" width="9" style="20"/>
    <col min="3037" max="3037" width="5.625" style="20" bestFit="1" customWidth="1"/>
    <col min="3038" max="3038" width="15.25" style="20" customWidth="1"/>
    <col min="3039" max="3039" width="5.625" style="20" bestFit="1" customWidth="1"/>
    <col min="3040" max="3040" width="9" style="20"/>
    <col min="3041" max="3044" width="9.625" style="20" customWidth="1"/>
    <col min="3045" max="3045" width="9.5" style="20" bestFit="1" customWidth="1"/>
    <col min="3046" max="3049" width="9.625" style="20" customWidth="1"/>
    <col min="3050" max="3050" width="11.125" style="20" customWidth="1"/>
    <col min="3051" max="3292" width="9" style="20"/>
    <col min="3293" max="3293" width="5.625" style="20" bestFit="1" customWidth="1"/>
    <col min="3294" max="3294" width="15.25" style="20" customWidth="1"/>
    <col min="3295" max="3295" width="5.625" style="20" bestFit="1" customWidth="1"/>
    <col min="3296" max="3296" width="9" style="20"/>
    <col min="3297" max="3300" width="9.625" style="20" customWidth="1"/>
    <col min="3301" max="3301" width="9.5" style="20" bestFit="1" customWidth="1"/>
    <col min="3302" max="3305" width="9.625" style="20" customWidth="1"/>
    <col min="3306" max="3306" width="11.125" style="20" customWidth="1"/>
    <col min="3307" max="3548" width="9" style="20"/>
    <col min="3549" max="3549" width="5.625" style="20" bestFit="1" customWidth="1"/>
    <col min="3550" max="3550" width="15.25" style="20" customWidth="1"/>
    <col min="3551" max="3551" width="5.625" style="20" bestFit="1" customWidth="1"/>
    <col min="3552" max="3552" width="9" style="20"/>
    <col min="3553" max="3556" width="9.625" style="20" customWidth="1"/>
    <col min="3557" max="3557" width="9.5" style="20" bestFit="1" customWidth="1"/>
    <col min="3558" max="3561" width="9.625" style="20" customWidth="1"/>
    <col min="3562" max="3562" width="11.125" style="20" customWidth="1"/>
    <col min="3563" max="3804" width="9" style="20"/>
    <col min="3805" max="3805" width="5.625" style="20" bestFit="1" customWidth="1"/>
    <col min="3806" max="3806" width="15.25" style="20" customWidth="1"/>
    <col min="3807" max="3807" width="5.625" style="20" bestFit="1" customWidth="1"/>
    <col min="3808" max="3808" width="9" style="20"/>
    <col min="3809" max="3812" width="9.625" style="20" customWidth="1"/>
    <col min="3813" max="3813" width="9.5" style="20" bestFit="1" customWidth="1"/>
    <col min="3814" max="3817" width="9.625" style="20" customWidth="1"/>
    <col min="3818" max="3818" width="11.125" style="20" customWidth="1"/>
    <col min="3819" max="4060" width="9" style="20"/>
    <col min="4061" max="4061" width="5.625" style="20" bestFit="1" customWidth="1"/>
    <col min="4062" max="4062" width="15.25" style="20" customWidth="1"/>
    <col min="4063" max="4063" width="5.625" style="20" bestFit="1" customWidth="1"/>
    <col min="4064" max="4064" width="9" style="20"/>
    <col min="4065" max="4068" width="9.625" style="20" customWidth="1"/>
    <col min="4069" max="4069" width="9.5" style="20" bestFit="1" customWidth="1"/>
    <col min="4070" max="4073" width="9.625" style="20" customWidth="1"/>
    <col min="4074" max="4074" width="11.125" style="20" customWidth="1"/>
    <col min="4075" max="4316" width="9" style="20"/>
    <col min="4317" max="4317" width="5.625" style="20" bestFit="1" customWidth="1"/>
    <col min="4318" max="4318" width="15.25" style="20" customWidth="1"/>
    <col min="4319" max="4319" width="5.625" style="20" bestFit="1" customWidth="1"/>
    <col min="4320" max="4320" width="9" style="20"/>
    <col min="4321" max="4324" width="9.625" style="20" customWidth="1"/>
    <col min="4325" max="4325" width="9.5" style="20" bestFit="1" customWidth="1"/>
    <col min="4326" max="4329" width="9.625" style="20" customWidth="1"/>
    <col min="4330" max="4330" width="11.125" style="20" customWidth="1"/>
    <col min="4331" max="4572" width="9" style="20"/>
    <col min="4573" max="4573" width="5.625" style="20" bestFit="1" customWidth="1"/>
    <col min="4574" max="4574" width="15.25" style="20" customWidth="1"/>
    <col min="4575" max="4575" width="5.625" style="20" bestFit="1" customWidth="1"/>
    <col min="4576" max="4576" width="9" style="20"/>
    <col min="4577" max="4580" width="9.625" style="20" customWidth="1"/>
    <col min="4581" max="4581" width="9.5" style="20" bestFit="1" customWidth="1"/>
    <col min="4582" max="4585" width="9.625" style="20" customWidth="1"/>
    <col min="4586" max="4586" width="11.125" style="20" customWidth="1"/>
    <col min="4587" max="4828" width="9" style="20"/>
    <col min="4829" max="4829" width="5.625" style="20" bestFit="1" customWidth="1"/>
    <col min="4830" max="4830" width="15.25" style="20" customWidth="1"/>
    <col min="4831" max="4831" width="5.625" style="20" bestFit="1" customWidth="1"/>
    <col min="4832" max="4832" width="9" style="20"/>
    <col min="4833" max="4836" width="9.625" style="20" customWidth="1"/>
    <col min="4837" max="4837" width="9.5" style="20" bestFit="1" customWidth="1"/>
    <col min="4838" max="4841" width="9.625" style="20" customWidth="1"/>
    <col min="4842" max="4842" width="11.125" style="20" customWidth="1"/>
    <col min="4843" max="5084" width="9" style="20"/>
    <col min="5085" max="5085" width="5.625" style="20" bestFit="1" customWidth="1"/>
    <col min="5086" max="5086" width="15.25" style="20" customWidth="1"/>
    <col min="5087" max="5087" width="5.625" style="20" bestFit="1" customWidth="1"/>
    <col min="5088" max="5088" width="9" style="20"/>
    <col min="5089" max="5092" width="9.625" style="20" customWidth="1"/>
    <col min="5093" max="5093" width="9.5" style="20" bestFit="1" customWidth="1"/>
    <col min="5094" max="5097" width="9.625" style="20" customWidth="1"/>
    <col min="5098" max="5098" width="11.125" style="20" customWidth="1"/>
    <col min="5099" max="5340" width="9" style="20"/>
    <col min="5341" max="5341" width="5.625" style="20" bestFit="1" customWidth="1"/>
    <col min="5342" max="5342" width="15.25" style="20" customWidth="1"/>
    <col min="5343" max="5343" width="5.625" style="20" bestFit="1" customWidth="1"/>
    <col min="5344" max="5344" width="9" style="20"/>
    <col min="5345" max="5348" width="9.625" style="20" customWidth="1"/>
    <col min="5349" max="5349" width="9.5" style="20" bestFit="1" customWidth="1"/>
    <col min="5350" max="5353" width="9.625" style="20" customWidth="1"/>
    <col min="5354" max="5354" width="11.125" style="20" customWidth="1"/>
    <col min="5355" max="5596" width="9" style="20"/>
    <col min="5597" max="5597" width="5.625" style="20" bestFit="1" customWidth="1"/>
    <col min="5598" max="5598" width="15.25" style="20" customWidth="1"/>
    <col min="5599" max="5599" width="5.625" style="20" bestFit="1" customWidth="1"/>
    <col min="5600" max="5600" width="9" style="20"/>
    <col min="5601" max="5604" width="9.625" style="20" customWidth="1"/>
    <col min="5605" max="5605" width="9.5" style="20" bestFit="1" customWidth="1"/>
    <col min="5606" max="5609" width="9.625" style="20" customWidth="1"/>
    <col min="5610" max="5610" width="11.125" style="20" customWidth="1"/>
    <col min="5611" max="5852" width="9" style="20"/>
    <col min="5853" max="5853" width="5.625" style="20" bestFit="1" customWidth="1"/>
    <col min="5854" max="5854" width="15.25" style="20" customWidth="1"/>
    <col min="5855" max="5855" width="5.625" style="20" bestFit="1" customWidth="1"/>
    <col min="5856" max="5856" width="9" style="20"/>
    <col min="5857" max="5860" width="9.625" style="20" customWidth="1"/>
    <col min="5861" max="5861" width="9.5" style="20" bestFit="1" customWidth="1"/>
    <col min="5862" max="5865" width="9.625" style="20" customWidth="1"/>
    <col min="5866" max="5866" width="11.125" style="20" customWidth="1"/>
    <col min="5867" max="6108" width="9" style="20"/>
    <col min="6109" max="6109" width="5.625" style="20" bestFit="1" customWidth="1"/>
    <col min="6110" max="6110" width="15.25" style="20" customWidth="1"/>
    <col min="6111" max="6111" width="5.625" style="20" bestFit="1" customWidth="1"/>
    <col min="6112" max="6112" width="9" style="20"/>
    <col min="6113" max="6116" width="9.625" style="20" customWidth="1"/>
    <col min="6117" max="6117" width="9.5" style="20" bestFit="1" customWidth="1"/>
    <col min="6118" max="6121" width="9.625" style="20" customWidth="1"/>
    <col min="6122" max="6122" width="11.125" style="20" customWidth="1"/>
    <col min="6123" max="6364" width="9" style="20"/>
    <col min="6365" max="6365" width="5.625" style="20" bestFit="1" customWidth="1"/>
    <col min="6366" max="6366" width="15.25" style="20" customWidth="1"/>
    <col min="6367" max="6367" width="5.625" style="20" bestFit="1" customWidth="1"/>
    <col min="6368" max="6368" width="9" style="20"/>
    <col min="6369" max="6372" width="9.625" style="20" customWidth="1"/>
    <col min="6373" max="6373" width="9.5" style="20" bestFit="1" customWidth="1"/>
    <col min="6374" max="6377" width="9.625" style="20" customWidth="1"/>
    <col min="6378" max="6378" width="11.125" style="20" customWidth="1"/>
    <col min="6379" max="6620" width="9" style="20"/>
    <col min="6621" max="6621" width="5.625" style="20" bestFit="1" customWidth="1"/>
    <col min="6622" max="6622" width="15.25" style="20" customWidth="1"/>
    <col min="6623" max="6623" width="5.625" style="20" bestFit="1" customWidth="1"/>
    <col min="6624" max="6624" width="9" style="20"/>
    <col min="6625" max="6628" width="9.625" style="20" customWidth="1"/>
    <col min="6629" max="6629" width="9.5" style="20" bestFit="1" customWidth="1"/>
    <col min="6630" max="6633" width="9.625" style="20" customWidth="1"/>
    <col min="6634" max="6634" width="11.125" style="20" customWidth="1"/>
    <col min="6635" max="6876" width="9" style="20"/>
    <col min="6877" max="6877" width="5.625" style="20" bestFit="1" customWidth="1"/>
    <col min="6878" max="6878" width="15.25" style="20" customWidth="1"/>
    <col min="6879" max="6879" width="5.625" style="20" bestFit="1" customWidth="1"/>
    <col min="6880" max="6880" width="9" style="20"/>
    <col min="6881" max="6884" width="9.625" style="20" customWidth="1"/>
    <col min="6885" max="6885" width="9.5" style="20" bestFit="1" customWidth="1"/>
    <col min="6886" max="6889" width="9.625" style="20" customWidth="1"/>
    <col min="6890" max="6890" width="11.125" style="20" customWidth="1"/>
    <col min="6891" max="7132" width="9" style="20"/>
    <col min="7133" max="7133" width="5.625" style="20" bestFit="1" customWidth="1"/>
    <col min="7134" max="7134" width="15.25" style="20" customWidth="1"/>
    <col min="7135" max="7135" width="5.625" style="20" bestFit="1" customWidth="1"/>
    <col min="7136" max="7136" width="9" style="20"/>
    <col min="7137" max="7140" width="9.625" style="20" customWidth="1"/>
    <col min="7141" max="7141" width="9.5" style="20" bestFit="1" customWidth="1"/>
    <col min="7142" max="7145" width="9.625" style="20" customWidth="1"/>
    <col min="7146" max="7146" width="11.125" style="20" customWidth="1"/>
    <col min="7147" max="7388" width="9" style="20"/>
    <col min="7389" max="7389" width="5.625" style="20" bestFit="1" customWidth="1"/>
    <col min="7390" max="7390" width="15.25" style="20" customWidth="1"/>
    <col min="7391" max="7391" width="5.625" style="20" bestFit="1" customWidth="1"/>
    <col min="7392" max="7392" width="9" style="20"/>
    <col min="7393" max="7396" width="9.625" style="20" customWidth="1"/>
    <col min="7397" max="7397" width="9.5" style="20" bestFit="1" customWidth="1"/>
    <col min="7398" max="7401" width="9.625" style="20" customWidth="1"/>
    <col min="7402" max="7402" width="11.125" style="20" customWidth="1"/>
    <col min="7403" max="7644" width="9" style="20"/>
    <col min="7645" max="7645" width="5.625" style="20" bestFit="1" customWidth="1"/>
    <col min="7646" max="7646" width="15.25" style="20" customWidth="1"/>
    <col min="7647" max="7647" width="5.625" style="20" bestFit="1" customWidth="1"/>
    <col min="7648" max="7648" width="9" style="20"/>
    <col min="7649" max="7652" width="9.625" style="20" customWidth="1"/>
    <col min="7653" max="7653" width="9.5" style="20" bestFit="1" customWidth="1"/>
    <col min="7654" max="7657" width="9.625" style="20" customWidth="1"/>
    <col min="7658" max="7658" width="11.125" style="20" customWidth="1"/>
    <col min="7659" max="7900" width="9" style="20"/>
    <col min="7901" max="7901" width="5.625" style="20" bestFit="1" customWidth="1"/>
    <col min="7902" max="7902" width="15.25" style="20" customWidth="1"/>
    <col min="7903" max="7903" width="5.625" style="20" bestFit="1" customWidth="1"/>
    <col min="7904" max="7904" width="9" style="20"/>
    <col min="7905" max="7908" width="9.625" style="20" customWidth="1"/>
    <col min="7909" max="7909" width="9.5" style="20" bestFit="1" customWidth="1"/>
    <col min="7910" max="7913" width="9.625" style="20" customWidth="1"/>
    <col min="7914" max="7914" width="11.125" style="20" customWidth="1"/>
    <col min="7915" max="8156" width="9" style="20"/>
    <col min="8157" max="8157" width="5.625" style="20" bestFit="1" customWidth="1"/>
    <col min="8158" max="8158" width="15.25" style="20" customWidth="1"/>
    <col min="8159" max="8159" width="5.625" style="20" bestFit="1" customWidth="1"/>
    <col min="8160" max="8160" width="9" style="20"/>
    <col min="8161" max="8164" width="9.625" style="20" customWidth="1"/>
    <col min="8165" max="8165" width="9.5" style="20" bestFit="1" customWidth="1"/>
    <col min="8166" max="8169" width="9.625" style="20" customWidth="1"/>
    <col min="8170" max="8170" width="11.125" style="20" customWidth="1"/>
    <col min="8171" max="8412" width="9" style="20"/>
    <col min="8413" max="8413" width="5.625" style="20" bestFit="1" customWidth="1"/>
    <col min="8414" max="8414" width="15.25" style="20" customWidth="1"/>
    <col min="8415" max="8415" width="5.625" style="20" bestFit="1" customWidth="1"/>
    <col min="8416" max="8416" width="9" style="20"/>
    <col min="8417" max="8420" width="9.625" style="20" customWidth="1"/>
    <col min="8421" max="8421" width="9.5" style="20" bestFit="1" customWidth="1"/>
    <col min="8422" max="8425" width="9.625" style="20" customWidth="1"/>
    <col min="8426" max="8426" width="11.125" style="20" customWidth="1"/>
    <col min="8427" max="8668" width="9" style="20"/>
    <col min="8669" max="8669" width="5.625" style="20" bestFit="1" customWidth="1"/>
    <col min="8670" max="8670" width="15.25" style="20" customWidth="1"/>
    <col min="8671" max="8671" width="5.625" style="20" bestFit="1" customWidth="1"/>
    <col min="8672" max="8672" width="9" style="20"/>
    <col min="8673" max="8676" width="9.625" style="20" customWidth="1"/>
    <col min="8677" max="8677" width="9.5" style="20" bestFit="1" customWidth="1"/>
    <col min="8678" max="8681" width="9.625" style="20" customWidth="1"/>
    <col min="8682" max="8682" width="11.125" style="20" customWidth="1"/>
    <col min="8683" max="8924" width="9" style="20"/>
    <col min="8925" max="8925" width="5.625" style="20" bestFit="1" customWidth="1"/>
    <col min="8926" max="8926" width="15.25" style="20" customWidth="1"/>
    <col min="8927" max="8927" width="5.625" style="20" bestFit="1" customWidth="1"/>
    <col min="8928" max="8928" width="9" style="20"/>
    <col min="8929" max="8932" width="9.625" style="20" customWidth="1"/>
    <col min="8933" max="8933" width="9.5" style="20" bestFit="1" customWidth="1"/>
    <col min="8934" max="8937" width="9.625" style="20" customWidth="1"/>
    <col min="8938" max="8938" width="11.125" style="20" customWidth="1"/>
    <col min="8939" max="9180" width="9" style="20"/>
    <col min="9181" max="9181" width="5.625" style="20" bestFit="1" customWidth="1"/>
    <col min="9182" max="9182" width="15.25" style="20" customWidth="1"/>
    <col min="9183" max="9183" width="5.625" style="20" bestFit="1" customWidth="1"/>
    <col min="9184" max="9184" width="9" style="20"/>
    <col min="9185" max="9188" width="9.625" style="20" customWidth="1"/>
    <col min="9189" max="9189" width="9.5" style="20" bestFit="1" customWidth="1"/>
    <col min="9190" max="9193" width="9.625" style="20" customWidth="1"/>
    <col min="9194" max="9194" width="11.125" style="20" customWidth="1"/>
    <col min="9195" max="9436" width="9" style="20"/>
    <col min="9437" max="9437" width="5.625" style="20" bestFit="1" customWidth="1"/>
    <col min="9438" max="9438" width="15.25" style="20" customWidth="1"/>
    <col min="9439" max="9439" width="5.625" style="20" bestFit="1" customWidth="1"/>
    <col min="9440" max="9440" width="9" style="20"/>
    <col min="9441" max="9444" width="9.625" style="20" customWidth="1"/>
    <col min="9445" max="9445" width="9.5" style="20" bestFit="1" customWidth="1"/>
    <col min="9446" max="9449" width="9.625" style="20" customWidth="1"/>
    <col min="9450" max="9450" width="11.125" style="20" customWidth="1"/>
    <col min="9451" max="9692" width="9" style="20"/>
    <col min="9693" max="9693" width="5.625" style="20" bestFit="1" customWidth="1"/>
    <col min="9694" max="9694" width="15.25" style="20" customWidth="1"/>
    <col min="9695" max="9695" width="5.625" style="20" bestFit="1" customWidth="1"/>
    <col min="9696" max="9696" width="9" style="20"/>
    <col min="9697" max="9700" width="9.625" style="20" customWidth="1"/>
    <col min="9701" max="9701" width="9.5" style="20" bestFit="1" customWidth="1"/>
    <col min="9702" max="9705" width="9.625" style="20" customWidth="1"/>
    <col min="9706" max="9706" width="11.125" style="20" customWidth="1"/>
    <col min="9707" max="9948" width="9" style="20"/>
    <col min="9949" max="9949" width="5.625" style="20" bestFit="1" customWidth="1"/>
    <col min="9950" max="9950" width="15.25" style="20" customWidth="1"/>
    <col min="9951" max="9951" width="5.625" style="20" bestFit="1" customWidth="1"/>
    <col min="9952" max="9952" width="9" style="20"/>
    <col min="9953" max="9956" width="9.625" style="20" customWidth="1"/>
    <col min="9957" max="9957" width="9.5" style="20" bestFit="1" customWidth="1"/>
    <col min="9958" max="9961" width="9.625" style="20" customWidth="1"/>
    <col min="9962" max="9962" width="11.125" style="20" customWidth="1"/>
    <col min="9963" max="10204" width="9" style="20"/>
    <col min="10205" max="10205" width="5.625" style="20" bestFit="1" customWidth="1"/>
    <col min="10206" max="10206" width="15.25" style="20" customWidth="1"/>
    <col min="10207" max="10207" width="5.625" style="20" bestFit="1" customWidth="1"/>
    <col min="10208" max="10208" width="9" style="20"/>
    <col min="10209" max="10212" width="9.625" style="20" customWidth="1"/>
    <col min="10213" max="10213" width="9.5" style="20" bestFit="1" customWidth="1"/>
    <col min="10214" max="10217" width="9.625" style="20" customWidth="1"/>
    <col min="10218" max="10218" width="11.125" style="20" customWidth="1"/>
    <col min="10219" max="10460" width="9" style="20"/>
    <col min="10461" max="10461" width="5.625" style="20" bestFit="1" customWidth="1"/>
    <col min="10462" max="10462" width="15.25" style="20" customWidth="1"/>
    <col min="10463" max="10463" width="5.625" style="20" bestFit="1" customWidth="1"/>
    <col min="10464" max="10464" width="9" style="20"/>
    <col min="10465" max="10468" width="9.625" style="20" customWidth="1"/>
    <col min="10469" max="10469" width="9.5" style="20" bestFit="1" customWidth="1"/>
    <col min="10470" max="10473" width="9.625" style="20" customWidth="1"/>
    <col min="10474" max="10474" width="11.125" style="20" customWidth="1"/>
    <col min="10475" max="10716" width="9" style="20"/>
    <col min="10717" max="10717" width="5.625" style="20" bestFit="1" customWidth="1"/>
    <col min="10718" max="10718" width="15.25" style="20" customWidth="1"/>
    <col min="10719" max="10719" width="5.625" style="20" bestFit="1" customWidth="1"/>
    <col min="10720" max="10720" width="9" style="20"/>
    <col min="10721" max="10724" width="9.625" style="20" customWidth="1"/>
    <col min="10725" max="10725" width="9.5" style="20" bestFit="1" customWidth="1"/>
    <col min="10726" max="10729" width="9.625" style="20" customWidth="1"/>
    <col min="10730" max="10730" width="11.125" style="20" customWidth="1"/>
    <col min="10731" max="10972" width="9" style="20"/>
    <col min="10973" max="10973" width="5.625" style="20" bestFit="1" customWidth="1"/>
    <col min="10974" max="10974" width="15.25" style="20" customWidth="1"/>
    <col min="10975" max="10975" width="5.625" style="20" bestFit="1" customWidth="1"/>
    <col min="10976" max="10976" width="9" style="20"/>
    <col min="10977" max="10980" width="9.625" style="20" customWidth="1"/>
    <col min="10981" max="10981" width="9.5" style="20" bestFit="1" customWidth="1"/>
    <col min="10982" max="10985" width="9.625" style="20" customWidth="1"/>
    <col min="10986" max="10986" width="11.125" style="20" customWidth="1"/>
    <col min="10987" max="11228" width="9" style="20"/>
    <col min="11229" max="11229" width="5.625" style="20" bestFit="1" customWidth="1"/>
    <col min="11230" max="11230" width="15.25" style="20" customWidth="1"/>
    <col min="11231" max="11231" width="5.625" style="20" bestFit="1" customWidth="1"/>
    <col min="11232" max="11232" width="9" style="20"/>
    <col min="11233" max="11236" width="9.625" style="20" customWidth="1"/>
    <col min="11237" max="11237" width="9.5" style="20" bestFit="1" customWidth="1"/>
    <col min="11238" max="11241" width="9.625" style="20" customWidth="1"/>
    <col min="11242" max="11242" width="11.125" style="20" customWidth="1"/>
    <col min="11243" max="11484" width="9" style="20"/>
    <col min="11485" max="11485" width="5.625" style="20" bestFit="1" customWidth="1"/>
    <col min="11486" max="11486" width="15.25" style="20" customWidth="1"/>
    <col min="11487" max="11487" width="5.625" style="20" bestFit="1" customWidth="1"/>
    <col min="11488" max="11488" width="9" style="20"/>
    <col min="11489" max="11492" width="9.625" style="20" customWidth="1"/>
    <col min="11493" max="11493" width="9.5" style="20" bestFit="1" customWidth="1"/>
    <col min="11494" max="11497" width="9.625" style="20" customWidth="1"/>
    <col min="11498" max="11498" width="11.125" style="20" customWidth="1"/>
    <col min="11499" max="11740" width="9" style="20"/>
    <col min="11741" max="11741" width="5.625" style="20" bestFit="1" customWidth="1"/>
    <col min="11742" max="11742" width="15.25" style="20" customWidth="1"/>
    <col min="11743" max="11743" width="5.625" style="20" bestFit="1" customWidth="1"/>
    <col min="11744" max="11744" width="9" style="20"/>
    <col min="11745" max="11748" width="9.625" style="20" customWidth="1"/>
    <col min="11749" max="11749" width="9.5" style="20" bestFit="1" customWidth="1"/>
    <col min="11750" max="11753" width="9.625" style="20" customWidth="1"/>
    <col min="11754" max="11754" width="11.125" style="20" customWidth="1"/>
    <col min="11755" max="11996" width="9" style="20"/>
    <col min="11997" max="11997" width="5.625" style="20" bestFit="1" customWidth="1"/>
    <col min="11998" max="11998" width="15.25" style="20" customWidth="1"/>
    <col min="11999" max="11999" width="5.625" style="20" bestFit="1" customWidth="1"/>
    <col min="12000" max="12000" width="9" style="20"/>
    <col min="12001" max="12004" width="9.625" style="20" customWidth="1"/>
    <col min="12005" max="12005" width="9.5" style="20" bestFit="1" customWidth="1"/>
    <col min="12006" max="12009" width="9.625" style="20" customWidth="1"/>
    <col min="12010" max="12010" width="11.125" style="20" customWidth="1"/>
    <col min="12011" max="12252" width="9" style="20"/>
    <col min="12253" max="12253" width="5.625" style="20" bestFit="1" customWidth="1"/>
    <col min="12254" max="12254" width="15.25" style="20" customWidth="1"/>
    <col min="12255" max="12255" width="5.625" style="20" bestFit="1" customWidth="1"/>
    <col min="12256" max="12256" width="9" style="20"/>
    <col min="12257" max="12260" width="9.625" style="20" customWidth="1"/>
    <col min="12261" max="12261" width="9.5" style="20" bestFit="1" customWidth="1"/>
    <col min="12262" max="12265" width="9.625" style="20" customWidth="1"/>
    <col min="12266" max="12266" width="11.125" style="20" customWidth="1"/>
    <col min="12267" max="12508" width="9" style="20"/>
    <col min="12509" max="12509" width="5.625" style="20" bestFit="1" customWidth="1"/>
    <col min="12510" max="12510" width="15.25" style="20" customWidth="1"/>
    <col min="12511" max="12511" width="5.625" style="20" bestFit="1" customWidth="1"/>
    <col min="12512" max="12512" width="9" style="20"/>
    <col min="12513" max="12516" width="9.625" style="20" customWidth="1"/>
    <col min="12517" max="12517" width="9.5" style="20" bestFit="1" customWidth="1"/>
    <col min="12518" max="12521" width="9.625" style="20" customWidth="1"/>
    <col min="12522" max="12522" width="11.125" style="20" customWidth="1"/>
    <col min="12523" max="12764" width="9" style="20"/>
    <col min="12765" max="12765" width="5.625" style="20" bestFit="1" customWidth="1"/>
    <col min="12766" max="12766" width="15.25" style="20" customWidth="1"/>
    <col min="12767" max="12767" width="5.625" style="20" bestFit="1" customWidth="1"/>
    <col min="12768" max="12768" width="9" style="20"/>
    <col min="12769" max="12772" width="9.625" style="20" customWidth="1"/>
    <col min="12773" max="12773" width="9.5" style="20" bestFit="1" customWidth="1"/>
    <col min="12774" max="12777" width="9.625" style="20" customWidth="1"/>
    <col min="12778" max="12778" width="11.125" style="20" customWidth="1"/>
    <col min="12779" max="13020" width="9" style="20"/>
    <col min="13021" max="13021" width="5.625" style="20" bestFit="1" customWidth="1"/>
    <col min="13022" max="13022" width="15.25" style="20" customWidth="1"/>
    <col min="13023" max="13023" width="5.625" style="20" bestFit="1" customWidth="1"/>
    <col min="13024" max="13024" width="9" style="20"/>
    <col min="13025" max="13028" width="9.625" style="20" customWidth="1"/>
    <col min="13029" max="13029" width="9.5" style="20" bestFit="1" customWidth="1"/>
    <col min="13030" max="13033" width="9.625" style="20" customWidth="1"/>
    <col min="13034" max="13034" width="11.125" style="20" customWidth="1"/>
    <col min="13035" max="13276" width="9" style="20"/>
    <col min="13277" max="13277" width="5.625" style="20" bestFit="1" customWidth="1"/>
    <col min="13278" max="13278" width="15.25" style="20" customWidth="1"/>
    <col min="13279" max="13279" width="5.625" style="20" bestFit="1" customWidth="1"/>
    <col min="13280" max="13280" width="9" style="20"/>
    <col min="13281" max="13284" width="9.625" style="20" customWidth="1"/>
    <col min="13285" max="13285" width="9.5" style="20" bestFit="1" customWidth="1"/>
    <col min="13286" max="13289" width="9.625" style="20" customWidth="1"/>
    <col min="13290" max="13290" width="11.125" style="20" customWidth="1"/>
    <col min="13291" max="13532" width="9" style="20"/>
    <col min="13533" max="13533" width="5.625" style="20" bestFit="1" customWidth="1"/>
    <col min="13534" max="13534" width="15.25" style="20" customWidth="1"/>
    <col min="13535" max="13535" width="5.625" style="20" bestFit="1" customWidth="1"/>
    <col min="13536" max="13536" width="9" style="20"/>
    <col min="13537" max="13540" width="9.625" style="20" customWidth="1"/>
    <col min="13541" max="13541" width="9.5" style="20" bestFit="1" customWidth="1"/>
    <col min="13542" max="13545" width="9.625" style="20" customWidth="1"/>
    <col min="13546" max="13546" width="11.125" style="20" customWidth="1"/>
    <col min="13547" max="13788" width="9" style="20"/>
    <col min="13789" max="13789" width="5.625" style="20" bestFit="1" customWidth="1"/>
    <col min="13790" max="13790" width="15.25" style="20" customWidth="1"/>
    <col min="13791" max="13791" width="5.625" style="20" bestFit="1" customWidth="1"/>
    <col min="13792" max="13792" width="9" style="20"/>
    <col min="13793" max="13796" width="9.625" style="20" customWidth="1"/>
    <col min="13797" max="13797" width="9.5" style="20" bestFit="1" customWidth="1"/>
    <col min="13798" max="13801" width="9.625" style="20" customWidth="1"/>
    <col min="13802" max="13802" width="11.125" style="20" customWidth="1"/>
    <col min="13803" max="14044" width="9" style="20"/>
    <col min="14045" max="14045" width="5.625" style="20" bestFit="1" customWidth="1"/>
    <col min="14046" max="14046" width="15.25" style="20" customWidth="1"/>
    <col min="14047" max="14047" width="5.625" style="20" bestFit="1" customWidth="1"/>
    <col min="14048" max="14048" width="9" style="20"/>
    <col min="14049" max="14052" width="9.625" style="20" customWidth="1"/>
    <col min="14053" max="14053" width="9.5" style="20" bestFit="1" customWidth="1"/>
    <col min="14054" max="14057" width="9.625" style="20" customWidth="1"/>
    <col min="14058" max="14058" width="11.125" style="20" customWidth="1"/>
    <col min="14059" max="14300" width="9" style="20"/>
    <col min="14301" max="14301" width="5.625" style="20" bestFit="1" customWidth="1"/>
    <col min="14302" max="14302" width="15.25" style="20" customWidth="1"/>
    <col min="14303" max="14303" width="5.625" style="20" bestFit="1" customWidth="1"/>
    <col min="14304" max="14304" width="9" style="20"/>
    <col min="14305" max="14308" width="9.625" style="20" customWidth="1"/>
    <col min="14309" max="14309" width="9.5" style="20" bestFit="1" customWidth="1"/>
    <col min="14310" max="14313" width="9.625" style="20" customWidth="1"/>
    <col min="14314" max="14314" width="11.125" style="20" customWidth="1"/>
    <col min="14315" max="14556" width="9" style="20"/>
    <col min="14557" max="14557" width="5.625" style="20" bestFit="1" customWidth="1"/>
    <col min="14558" max="14558" width="15.25" style="20" customWidth="1"/>
    <col min="14559" max="14559" width="5.625" style="20" bestFit="1" customWidth="1"/>
    <col min="14560" max="14560" width="9" style="20"/>
    <col min="14561" max="14564" width="9.625" style="20" customWidth="1"/>
    <col min="14565" max="14565" width="9.5" style="20" bestFit="1" customWidth="1"/>
    <col min="14566" max="14569" width="9.625" style="20" customWidth="1"/>
    <col min="14570" max="14570" width="11.125" style="20" customWidth="1"/>
    <col min="14571" max="14812" width="9" style="20"/>
    <col min="14813" max="14813" width="5.625" style="20" bestFit="1" customWidth="1"/>
    <col min="14814" max="14814" width="15.25" style="20" customWidth="1"/>
    <col min="14815" max="14815" width="5.625" style="20" bestFit="1" customWidth="1"/>
    <col min="14816" max="14816" width="9" style="20"/>
    <col min="14817" max="14820" width="9.625" style="20" customWidth="1"/>
    <col min="14821" max="14821" width="9.5" style="20" bestFit="1" customWidth="1"/>
    <col min="14822" max="14825" width="9.625" style="20" customWidth="1"/>
    <col min="14826" max="14826" width="11.125" style="20" customWidth="1"/>
    <col min="14827" max="15068" width="9" style="20"/>
    <col min="15069" max="15069" width="5.625" style="20" bestFit="1" customWidth="1"/>
    <col min="15070" max="15070" width="15.25" style="20" customWidth="1"/>
    <col min="15071" max="15071" width="5.625" style="20" bestFit="1" customWidth="1"/>
    <col min="15072" max="15072" width="9" style="20"/>
    <col min="15073" max="15076" width="9.625" style="20" customWidth="1"/>
    <col min="15077" max="15077" width="9.5" style="20" bestFit="1" customWidth="1"/>
    <col min="15078" max="15081" width="9.625" style="20" customWidth="1"/>
    <col min="15082" max="15082" width="11.125" style="20" customWidth="1"/>
    <col min="15083" max="15324" width="9" style="20"/>
    <col min="15325" max="15325" width="5.625" style="20" bestFit="1" customWidth="1"/>
    <col min="15326" max="15326" width="15.25" style="20" customWidth="1"/>
    <col min="15327" max="15327" width="5.625" style="20" bestFit="1" customWidth="1"/>
    <col min="15328" max="15328" width="9" style="20"/>
    <col min="15329" max="15332" width="9.625" style="20" customWidth="1"/>
    <col min="15333" max="15333" width="9.5" style="20" bestFit="1" customWidth="1"/>
    <col min="15334" max="15337" width="9.625" style="20" customWidth="1"/>
    <col min="15338" max="15338" width="11.125" style="20" customWidth="1"/>
    <col min="15339" max="15580" width="9" style="20"/>
    <col min="15581" max="15581" width="5.625" style="20" bestFit="1" customWidth="1"/>
    <col min="15582" max="15582" width="15.25" style="20" customWidth="1"/>
    <col min="15583" max="15583" width="5.625" style="20" bestFit="1" customWidth="1"/>
    <col min="15584" max="15584" width="9" style="20"/>
    <col min="15585" max="15588" width="9.625" style="20" customWidth="1"/>
    <col min="15589" max="15589" width="9.5" style="20" bestFit="1" customWidth="1"/>
    <col min="15590" max="15593" width="9.625" style="20" customWidth="1"/>
    <col min="15594" max="15594" width="11.125" style="20" customWidth="1"/>
    <col min="15595" max="15836" width="9" style="20"/>
    <col min="15837" max="15837" width="5.625" style="20" bestFit="1" customWidth="1"/>
    <col min="15838" max="15838" width="15.25" style="20" customWidth="1"/>
    <col min="15839" max="15839" width="5.625" style="20" bestFit="1" customWidth="1"/>
    <col min="15840" max="15840" width="9" style="20"/>
    <col min="15841" max="15844" width="9.625" style="20" customWidth="1"/>
    <col min="15845" max="15845" width="9.5" style="20" bestFit="1" customWidth="1"/>
    <col min="15846" max="15849" width="9.625" style="20" customWidth="1"/>
    <col min="15850" max="15850" width="11.125" style="20" customWidth="1"/>
    <col min="15851" max="16092" width="9" style="20"/>
    <col min="16093" max="16093" width="5.625" style="20" bestFit="1" customWidth="1"/>
    <col min="16094" max="16094" width="15.25" style="20" customWidth="1"/>
    <col min="16095" max="16095" width="5.625" style="20" bestFit="1" customWidth="1"/>
    <col min="16096" max="16096" width="9" style="20"/>
    <col min="16097" max="16100" width="9.625" style="20" customWidth="1"/>
    <col min="16101" max="16101" width="9.5" style="20" bestFit="1" customWidth="1"/>
    <col min="16102" max="16105" width="9.625" style="20" customWidth="1"/>
    <col min="16106" max="16106" width="11.125" style="20" customWidth="1"/>
    <col min="16107" max="16384" width="9" style="20"/>
  </cols>
  <sheetData>
    <row r="1" spans="1:15" s="4" customFormat="1" ht="14.25">
      <c r="A1" s="1"/>
      <c r="B1" s="1"/>
      <c r="C1" s="1"/>
      <c r="D1" s="1"/>
      <c r="E1" s="1"/>
      <c r="F1" s="1"/>
      <c r="G1" s="1"/>
      <c r="H1" s="1"/>
      <c r="J1" s="1"/>
      <c r="O1" s="513" t="s">
        <v>708</v>
      </c>
    </row>
    <row r="2" spans="1:15" ht="18.75">
      <c r="A2" s="560" t="s">
        <v>716</v>
      </c>
    </row>
    <row r="3" spans="1:15" ht="15">
      <c r="A3" s="20"/>
      <c r="E3" s="561" t="s">
        <v>719</v>
      </c>
    </row>
    <row r="4" spans="1:15" ht="15">
      <c r="A4" s="20"/>
      <c r="E4" s="561" t="s">
        <v>720</v>
      </c>
    </row>
    <row r="5" spans="1:15" ht="15">
      <c r="A5" s="20"/>
      <c r="E5" s="562" t="s">
        <v>718</v>
      </c>
    </row>
    <row r="6" spans="1:15" s="4" customFormat="1" ht="20.25" customHeight="1">
      <c r="A6" s="795" t="s">
        <v>34</v>
      </c>
      <c r="B6" s="798" t="s">
        <v>35</v>
      </c>
      <c r="C6" s="799"/>
      <c r="D6" s="804" t="s">
        <v>36</v>
      </c>
      <c r="E6" s="807" t="s">
        <v>37</v>
      </c>
      <c r="F6" s="807"/>
      <c r="G6" s="807"/>
      <c r="H6" s="807"/>
      <c r="I6" s="807"/>
      <c r="J6" s="807" t="s">
        <v>38</v>
      </c>
      <c r="K6" s="807"/>
      <c r="L6" s="807"/>
      <c r="M6" s="807"/>
      <c r="N6" s="807"/>
      <c r="O6" s="808"/>
    </row>
    <row r="7" spans="1:15" s="4" customFormat="1" ht="20.25" customHeight="1">
      <c r="A7" s="796"/>
      <c r="B7" s="800"/>
      <c r="C7" s="801"/>
      <c r="D7" s="805"/>
      <c r="E7" s="809" t="s">
        <v>39</v>
      </c>
      <c r="F7" s="21" t="s">
        <v>40</v>
      </c>
      <c r="G7" s="22" t="s">
        <v>41</v>
      </c>
      <c r="H7" s="22" t="s">
        <v>498</v>
      </c>
      <c r="I7" s="811" t="s">
        <v>42</v>
      </c>
      <c r="J7" s="809" t="s">
        <v>39</v>
      </c>
      <c r="K7" s="21" t="s">
        <v>40</v>
      </c>
      <c r="L7" s="22" t="s">
        <v>41</v>
      </c>
      <c r="M7" s="22" t="s">
        <v>498</v>
      </c>
      <c r="N7" s="813" t="s">
        <v>42</v>
      </c>
      <c r="O7" s="813" t="s">
        <v>43</v>
      </c>
    </row>
    <row r="8" spans="1:15" s="4" customFormat="1" ht="20.25" customHeight="1" thickBot="1">
      <c r="A8" s="797"/>
      <c r="B8" s="802"/>
      <c r="C8" s="803"/>
      <c r="D8" s="806"/>
      <c r="E8" s="810"/>
      <c r="F8" s="23">
        <v>2020</v>
      </c>
      <c r="G8" s="23" t="s">
        <v>499</v>
      </c>
      <c r="H8" s="24">
        <v>2033</v>
      </c>
      <c r="I8" s="812"/>
      <c r="J8" s="810"/>
      <c r="K8" s="23">
        <v>2020</v>
      </c>
      <c r="L8" s="23" t="s">
        <v>499</v>
      </c>
      <c r="M8" s="24">
        <v>2033</v>
      </c>
      <c r="N8" s="814"/>
      <c r="O8" s="814"/>
    </row>
    <row r="9" spans="1:15" s="4" customFormat="1" ht="20.25" customHeight="1" thickTop="1" thickBot="1">
      <c r="A9" s="791">
        <v>1</v>
      </c>
      <c r="B9" s="775" t="s">
        <v>235</v>
      </c>
      <c r="C9" s="792" t="s">
        <v>236</v>
      </c>
      <c r="D9" s="25" t="s">
        <v>44</v>
      </c>
      <c r="E9" s="26" t="s">
        <v>45</v>
      </c>
      <c r="F9" s="425"/>
      <c r="G9" s="425"/>
      <c r="H9" s="425"/>
      <c r="I9" s="27">
        <f>+F9+H9+(G9*12)</f>
        <v>0</v>
      </c>
      <c r="J9" s="778" t="s">
        <v>46</v>
      </c>
      <c r="K9" s="425"/>
      <c r="L9" s="425"/>
      <c r="M9" s="425"/>
      <c r="N9" s="27">
        <f>+K9+M9+(L9*12)</f>
        <v>0</v>
      </c>
      <c r="O9" s="780">
        <f>SUM(N9:N10)</f>
        <v>0</v>
      </c>
    </row>
    <row r="10" spans="1:15" s="4" customFormat="1" ht="20.25" customHeight="1" thickTop="1" thickBot="1">
      <c r="A10" s="791"/>
      <c r="B10" s="776"/>
      <c r="C10" s="792"/>
      <c r="D10" s="28" t="s">
        <v>47</v>
      </c>
      <c r="E10" s="29" t="s">
        <v>48</v>
      </c>
      <c r="F10" s="426"/>
      <c r="G10" s="426"/>
      <c r="H10" s="426"/>
      <c r="I10" s="30">
        <f>+F10+H10+(G10*12)</f>
        <v>0</v>
      </c>
      <c r="J10" s="793"/>
      <c r="K10" s="426"/>
      <c r="L10" s="426"/>
      <c r="M10" s="426"/>
      <c r="N10" s="30">
        <f>+K10+M10+(L10*12)</f>
        <v>0</v>
      </c>
      <c r="O10" s="794"/>
    </row>
    <row r="11" spans="1:15" s="4" customFormat="1" ht="20.25" customHeight="1" thickTop="1" thickBot="1">
      <c r="A11" s="773">
        <f>+A9+1</f>
        <v>2</v>
      </c>
      <c r="B11" s="775" t="s">
        <v>237</v>
      </c>
      <c r="C11" s="777" t="s">
        <v>236</v>
      </c>
      <c r="D11" s="25" t="s">
        <v>44</v>
      </c>
      <c r="E11" s="26" t="s">
        <v>45</v>
      </c>
      <c r="F11" s="425"/>
      <c r="G11" s="425"/>
      <c r="H11" s="425"/>
      <c r="I11" s="27">
        <f t="shared" ref="I11:I58" si="0">+F11+H11+(G11*12)</f>
        <v>0</v>
      </c>
      <c r="J11" s="778" t="s">
        <v>46</v>
      </c>
      <c r="K11" s="425"/>
      <c r="L11" s="425"/>
      <c r="M11" s="425"/>
      <c r="N11" s="27">
        <f t="shared" ref="N11:N58" si="1">+K11+M11+(L11*12)</f>
        <v>0</v>
      </c>
      <c r="O11" s="780">
        <f>SUM(N11:N12)</f>
        <v>0</v>
      </c>
    </row>
    <row r="12" spans="1:15" s="4" customFormat="1" ht="20.25" customHeight="1" thickTop="1" thickBot="1">
      <c r="A12" s="774"/>
      <c r="B12" s="776"/>
      <c r="C12" s="777"/>
      <c r="D12" s="31" t="s">
        <v>49</v>
      </c>
      <c r="E12" s="32" t="s">
        <v>48</v>
      </c>
      <c r="F12" s="427"/>
      <c r="G12" s="427"/>
      <c r="H12" s="427"/>
      <c r="I12" s="30">
        <f t="shared" si="0"/>
        <v>0</v>
      </c>
      <c r="J12" s="779"/>
      <c r="K12" s="427"/>
      <c r="L12" s="427"/>
      <c r="M12" s="427"/>
      <c r="N12" s="30">
        <f t="shared" si="1"/>
        <v>0</v>
      </c>
      <c r="O12" s="781"/>
    </row>
    <row r="13" spans="1:15" s="4" customFormat="1" ht="20.25" customHeight="1" thickTop="1" thickBot="1">
      <c r="A13" s="773">
        <f>+A11+1</f>
        <v>3</v>
      </c>
      <c r="B13" s="775" t="s">
        <v>238</v>
      </c>
      <c r="C13" s="777" t="s">
        <v>236</v>
      </c>
      <c r="D13" s="25" t="s">
        <v>44</v>
      </c>
      <c r="E13" s="26" t="s">
        <v>45</v>
      </c>
      <c r="F13" s="425"/>
      <c r="G13" s="425"/>
      <c r="H13" s="425"/>
      <c r="I13" s="27">
        <f t="shared" si="0"/>
        <v>0</v>
      </c>
      <c r="J13" s="778" t="s">
        <v>46</v>
      </c>
      <c r="K13" s="425"/>
      <c r="L13" s="425"/>
      <c r="M13" s="425"/>
      <c r="N13" s="27">
        <f t="shared" si="1"/>
        <v>0</v>
      </c>
      <c r="O13" s="780">
        <f>SUM(N13:N14)</f>
        <v>0</v>
      </c>
    </row>
    <row r="14" spans="1:15" s="4" customFormat="1" ht="20.25" customHeight="1" thickTop="1" thickBot="1">
      <c r="A14" s="774"/>
      <c r="B14" s="776"/>
      <c r="C14" s="777"/>
      <c r="D14" s="31" t="s">
        <v>49</v>
      </c>
      <c r="E14" s="32" t="s">
        <v>48</v>
      </c>
      <c r="F14" s="427"/>
      <c r="G14" s="427"/>
      <c r="H14" s="427"/>
      <c r="I14" s="30">
        <f t="shared" si="0"/>
        <v>0</v>
      </c>
      <c r="J14" s="779"/>
      <c r="K14" s="427"/>
      <c r="L14" s="427"/>
      <c r="M14" s="427"/>
      <c r="N14" s="30">
        <f t="shared" si="1"/>
        <v>0</v>
      </c>
      <c r="O14" s="781"/>
    </row>
    <row r="15" spans="1:15" s="4" customFormat="1" ht="20.25" customHeight="1" thickTop="1" thickBot="1">
      <c r="A15" s="773">
        <f>+A13+1</f>
        <v>4</v>
      </c>
      <c r="B15" s="775" t="s">
        <v>239</v>
      </c>
      <c r="C15" s="777" t="s">
        <v>236</v>
      </c>
      <c r="D15" s="25" t="s">
        <v>44</v>
      </c>
      <c r="E15" s="26" t="s">
        <v>45</v>
      </c>
      <c r="F15" s="425"/>
      <c r="G15" s="425"/>
      <c r="H15" s="425"/>
      <c r="I15" s="27">
        <f t="shared" si="0"/>
        <v>0</v>
      </c>
      <c r="J15" s="778" t="s">
        <v>46</v>
      </c>
      <c r="K15" s="425"/>
      <c r="L15" s="425"/>
      <c r="M15" s="425"/>
      <c r="N15" s="27">
        <f t="shared" si="1"/>
        <v>0</v>
      </c>
      <c r="O15" s="780">
        <f>SUM(N15:N16)</f>
        <v>0</v>
      </c>
    </row>
    <row r="16" spans="1:15" s="4" customFormat="1" ht="20.25" customHeight="1" thickTop="1" thickBot="1">
      <c r="A16" s="774"/>
      <c r="B16" s="776"/>
      <c r="C16" s="777"/>
      <c r="D16" s="31" t="s">
        <v>49</v>
      </c>
      <c r="E16" s="32" t="s">
        <v>48</v>
      </c>
      <c r="F16" s="427"/>
      <c r="G16" s="427"/>
      <c r="H16" s="427"/>
      <c r="I16" s="30">
        <f t="shared" si="0"/>
        <v>0</v>
      </c>
      <c r="J16" s="779"/>
      <c r="K16" s="427"/>
      <c r="L16" s="427"/>
      <c r="M16" s="427"/>
      <c r="N16" s="30">
        <f t="shared" si="1"/>
        <v>0</v>
      </c>
      <c r="O16" s="781"/>
    </row>
    <row r="17" spans="1:15" s="4" customFormat="1" ht="20.25" customHeight="1" thickTop="1" thickBot="1">
      <c r="A17" s="773">
        <f>+A15+1</f>
        <v>5</v>
      </c>
      <c r="B17" s="775" t="s">
        <v>240</v>
      </c>
      <c r="C17" s="777" t="s">
        <v>236</v>
      </c>
      <c r="D17" s="25" t="s">
        <v>44</v>
      </c>
      <c r="E17" s="26" t="s">
        <v>45</v>
      </c>
      <c r="F17" s="425"/>
      <c r="G17" s="425"/>
      <c r="H17" s="425"/>
      <c r="I17" s="27">
        <f t="shared" si="0"/>
        <v>0</v>
      </c>
      <c r="J17" s="778" t="s">
        <v>46</v>
      </c>
      <c r="K17" s="425"/>
      <c r="L17" s="425"/>
      <c r="M17" s="425"/>
      <c r="N17" s="27">
        <f t="shared" si="1"/>
        <v>0</v>
      </c>
      <c r="O17" s="780">
        <f>SUM(N17:N18)</f>
        <v>0</v>
      </c>
    </row>
    <row r="18" spans="1:15" s="4" customFormat="1" ht="20.25" customHeight="1" thickTop="1" thickBot="1">
      <c r="A18" s="774"/>
      <c r="B18" s="776"/>
      <c r="C18" s="777"/>
      <c r="D18" s="31" t="s">
        <v>49</v>
      </c>
      <c r="E18" s="32" t="s">
        <v>48</v>
      </c>
      <c r="F18" s="427"/>
      <c r="G18" s="427"/>
      <c r="H18" s="427"/>
      <c r="I18" s="30">
        <f t="shared" si="0"/>
        <v>0</v>
      </c>
      <c r="J18" s="779"/>
      <c r="K18" s="427"/>
      <c r="L18" s="427"/>
      <c r="M18" s="427"/>
      <c r="N18" s="30">
        <f t="shared" si="1"/>
        <v>0</v>
      </c>
      <c r="O18" s="781"/>
    </row>
    <row r="19" spans="1:15" s="4" customFormat="1" ht="20.25" customHeight="1" thickTop="1" thickBot="1">
      <c r="A19" s="773">
        <f>+A17+1</f>
        <v>6</v>
      </c>
      <c r="B19" s="775" t="s">
        <v>241</v>
      </c>
      <c r="C19" s="777" t="s">
        <v>236</v>
      </c>
      <c r="D19" s="25" t="s">
        <v>44</v>
      </c>
      <c r="E19" s="26" t="s">
        <v>45</v>
      </c>
      <c r="F19" s="425"/>
      <c r="G19" s="425"/>
      <c r="H19" s="425"/>
      <c r="I19" s="27">
        <f t="shared" si="0"/>
        <v>0</v>
      </c>
      <c r="J19" s="778" t="s">
        <v>46</v>
      </c>
      <c r="K19" s="425"/>
      <c r="L19" s="425"/>
      <c r="M19" s="425"/>
      <c r="N19" s="27">
        <f t="shared" si="1"/>
        <v>0</v>
      </c>
      <c r="O19" s="780">
        <f>SUM(N19:N20)</f>
        <v>0</v>
      </c>
    </row>
    <row r="20" spans="1:15" s="4" customFormat="1" ht="20.25" customHeight="1" thickTop="1" thickBot="1">
      <c r="A20" s="774"/>
      <c r="B20" s="776"/>
      <c r="C20" s="777"/>
      <c r="D20" s="31" t="s">
        <v>49</v>
      </c>
      <c r="E20" s="32" t="s">
        <v>48</v>
      </c>
      <c r="F20" s="427"/>
      <c r="G20" s="427"/>
      <c r="H20" s="427"/>
      <c r="I20" s="30">
        <f t="shared" si="0"/>
        <v>0</v>
      </c>
      <c r="J20" s="779"/>
      <c r="K20" s="427"/>
      <c r="L20" s="427"/>
      <c r="M20" s="427"/>
      <c r="N20" s="30">
        <f t="shared" si="1"/>
        <v>0</v>
      </c>
      <c r="O20" s="781"/>
    </row>
    <row r="21" spans="1:15" s="4" customFormat="1" ht="20.25" customHeight="1" thickTop="1" thickBot="1">
      <c r="A21" s="773">
        <f>+A19+1</f>
        <v>7</v>
      </c>
      <c r="B21" s="775" t="s">
        <v>242</v>
      </c>
      <c r="C21" s="777" t="s">
        <v>236</v>
      </c>
      <c r="D21" s="25" t="s">
        <v>44</v>
      </c>
      <c r="E21" s="26" t="s">
        <v>45</v>
      </c>
      <c r="F21" s="425"/>
      <c r="G21" s="425"/>
      <c r="H21" s="425"/>
      <c r="I21" s="27">
        <f t="shared" si="0"/>
        <v>0</v>
      </c>
      <c r="J21" s="778" t="s">
        <v>46</v>
      </c>
      <c r="K21" s="425"/>
      <c r="L21" s="425"/>
      <c r="M21" s="425"/>
      <c r="N21" s="27">
        <f t="shared" si="1"/>
        <v>0</v>
      </c>
      <c r="O21" s="780">
        <f>SUM(N21:N22)</f>
        <v>0</v>
      </c>
    </row>
    <row r="22" spans="1:15" s="4" customFormat="1" ht="20.25" customHeight="1" thickTop="1" thickBot="1">
      <c r="A22" s="774"/>
      <c r="B22" s="776"/>
      <c r="C22" s="777"/>
      <c r="D22" s="31" t="s">
        <v>49</v>
      </c>
      <c r="E22" s="32" t="s">
        <v>48</v>
      </c>
      <c r="F22" s="427"/>
      <c r="G22" s="427"/>
      <c r="H22" s="427"/>
      <c r="I22" s="30">
        <f t="shared" si="0"/>
        <v>0</v>
      </c>
      <c r="J22" s="779"/>
      <c r="K22" s="427"/>
      <c r="L22" s="427"/>
      <c r="M22" s="427"/>
      <c r="N22" s="30">
        <f t="shared" si="1"/>
        <v>0</v>
      </c>
      <c r="O22" s="781"/>
    </row>
    <row r="23" spans="1:15" s="4" customFormat="1" ht="20.25" customHeight="1" thickTop="1" thickBot="1">
      <c r="A23" s="773">
        <f>+A21+1</f>
        <v>8</v>
      </c>
      <c r="B23" s="775" t="s">
        <v>243</v>
      </c>
      <c r="C23" s="777" t="s">
        <v>236</v>
      </c>
      <c r="D23" s="25" t="s">
        <v>44</v>
      </c>
      <c r="E23" s="26" t="s">
        <v>45</v>
      </c>
      <c r="F23" s="425"/>
      <c r="G23" s="425"/>
      <c r="H23" s="425"/>
      <c r="I23" s="27">
        <f t="shared" si="0"/>
        <v>0</v>
      </c>
      <c r="J23" s="778" t="s">
        <v>46</v>
      </c>
      <c r="K23" s="425"/>
      <c r="L23" s="425"/>
      <c r="M23" s="425"/>
      <c r="N23" s="27">
        <f t="shared" si="1"/>
        <v>0</v>
      </c>
      <c r="O23" s="780">
        <f>SUM(N23:N24)</f>
        <v>0</v>
      </c>
    </row>
    <row r="24" spans="1:15" s="4" customFormat="1" ht="20.25" customHeight="1" thickTop="1" thickBot="1">
      <c r="A24" s="774"/>
      <c r="B24" s="776"/>
      <c r="C24" s="777"/>
      <c r="D24" s="31" t="s">
        <v>49</v>
      </c>
      <c r="E24" s="32" t="s">
        <v>48</v>
      </c>
      <c r="F24" s="427"/>
      <c r="G24" s="427"/>
      <c r="H24" s="427"/>
      <c r="I24" s="30">
        <f t="shared" si="0"/>
        <v>0</v>
      </c>
      <c r="J24" s="779"/>
      <c r="K24" s="427"/>
      <c r="L24" s="427"/>
      <c r="M24" s="427"/>
      <c r="N24" s="30">
        <f t="shared" si="1"/>
        <v>0</v>
      </c>
      <c r="O24" s="781"/>
    </row>
    <row r="25" spans="1:15" s="4" customFormat="1" ht="20.25" customHeight="1" thickTop="1" thickBot="1">
      <c r="A25" s="773">
        <f>+A23+1</f>
        <v>9</v>
      </c>
      <c r="B25" s="775" t="s">
        <v>244</v>
      </c>
      <c r="C25" s="777" t="s">
        <v>236</v>
      </c>
      <c r="D25" s="25" t="s">
        <v>44</v>
      </c>
      <c r="E25" s="26" t="s">
        <v>45</v>
      </c>
      <c r="F25" s="425"/>
      <c r="G25" s="425"/>
      <c r="H25" s="425"/>
      <c r="I25" s="27">
        <f t="shared" si="0"/>
        <v>0</v>
      </c>
      <c r="J25" s="778" t="s">
        <v>46</v>
      </c>
      <c r="K25" s="425"/>
      <c r="L25" s="425"/>
      <c r="M25" s="425"/>
      <c r="N25" s="27">
        <f t="shared" si="1"/>
        <v>0</v>
      </c>
      <c r="O25" s="780">
        <f>SUM(N25:N26)</f>
        <v>0</v>
      </c>
    </row>
    <row r="26" spans="1:15" s="4" customFormat="1" ht="20.25" customHeight="1" thickTop="1" thickBot="1">
      <c r="A26" s="774"/>
      <c r="B26" s="776"/>
      <c r="C26" s="777"/>
      <c r="D26" s="31" t="s">
        <v>49</v>
      </c>
      <c r="E26" s="32" t="s">
        <v>48</v>
      </c>
      <c r="F26" s="427"/>
      <c r="G26" s="427"/>
      <c r="H26" s="427"/>
      <c r="I26" s="30">
        <f t="shared" si="0"/>
        <v>0</v>
      </c>
      <c r="J26" s="779"/>
      <c r="K26" s="427"/>
      <c r="L26" s="427"/>
      <c r="M26" s="427"/>
      <c r="N26" s="30">
        <f t="shared" si="1"/>
        <v>0</v>
      </c>
      <c r="O26" s="781"/>
    </row>
    <row r="27" spans="1:15" s="4" customFormat="1" ht="20.25" customHeight="1" thickTop="1" thickBot="1">
      <c r="A27" s="773">
        <f>+A25+1</f>
        <v>10</v>
      </c>
      <c r="B27" s="775" t="s">
        <v>245</v>
      </c>
      <c r="C27" s="777" t="s">
        <v>236</v>
      </c>
      <c r="D27" s="25" t="s">
        <v>44</v>
      </c>
      <c r="E27" s="26" t="s">
        <v>45</v>
      </c>
      <c r="F27" s="425"/>
      <c r="G27" s="425"/>
      <c r="H27" s="425"/>
      <c r="I27" s="27">
        <f t="shared" si="0"/>
        <v>0</v>
      </c>
      <c r="J27" s="778" t="s">
        <v>46</v>
      </c>
      <c r="K27" s="425"/>
      <c r="L27" s="425"/>
      <c r="M27" s="425"/>
      <c r="N27" s="27">
        <f t="shared" si="1"/>
        <v>0</v>
      </c>
      <c r="O27" s="780">
        <f>SUM(N27:N28)</f>
        <v>0</v>
      </c>
    </row>
    <row r="28" spans="1:15" s="4" customFormat="1" ht="20.25" customHeight="1" thickTop="1" thickBot="1">
      <c r="A28" s="774"/>
      <c r="B28" s="776"/>
      <c r="C28" s="777"/>
      <c r="D28" s="31" t="s">
        <v>49</v>
      </c>
      <c r="E28" s="32" t="s">
        <v>48</v>
      </c>
      <c r="F28" s="427"/>
      <c r="G28" s="427"/>
      <c r="H28" s="427"/>
      <c r="I28" s="30">
        <f t="shared" si="0"/>
        <v>0</v>
      </c>
      <c r="J28" s="779"/>
      <c r="K28" s="427"/>
      <c r="L28" s="427"/>
      <c r="M28" s="427"/>
      <c r="N28" s="30">
        <f t="shared" si="1"/>
        <v>0</v>
      </c>
      <c r="O28" s="781"/>
    </row>
    <row r="29" spans="1:15" s="4" customFormat="1" ht="20.25" customHeight="1" thickTop="1" thickBot="1">
      <c r="A29" s="773">
        <f>+A27+1</f>
        <v>11</v>
      </c>
      <c r="B29" s="775" t="s">
        <v>246</v>
      </c>
      <c r="C29" s="777" t="s">
        <v>236</v>
      </c>
      <c r="D29" s="25" t="s">
        <v>44</v>
      </c>
      <c r="E29" s="26" t="s">
        <v>45</v>
      </c>
      <c r="F29" s="425"/>
      <c r="G29" s="425"/>
      <c r="H29" s="425"/>
      <c r="I29" s="27">
        <f t="shared" si="0"/>
        <v>0</v>
      </c>
      <c r="J29" s="778" t="s">
        <v>46</v>
      </c>
      <c r="K29" s="425"/>
      <c r="L29" s="425"/>
      <c r="M29" s="425"/>
      <c r="N29" s="27">
        <f t="shared" si="1"/>
        <v>0</v>
      </c>
      <c r="O29" s="780">
        <f>SUM(N29:N30)</f>
        <v>0</v>
      </c>
    </row>
    <row r="30" spans="1:15" s="4" customFormat="1" ht="20.25" customHeight="1" thickTop="1" thickBot="1">
      <c r="A30" s="774"/>
      <c r="B30" s="776"/>
      <c r="C30" s="777"/>
      <c r="D30" s="31" t="s">
        <v>49</v>
      </c>
      <c r="E30" s="32" t="s">
        <v>48</v>
      </c>
      <c r="F30" s="427"/>
      <c r="G30" s="427"/>
      <c r="H30" s="427"/>
      <c r="I30" s="30">
        <f t="shared" si="0"/>
        <v>0</v>
      </c>
      <c r="J30" s="779"/>
      <c r="K30" s="427"/>
      <c r="L30" s="427"/>
      <c r="M30" s="427"/>
      <c r="N30" s="30">
        <f t="shared" si="1"/>
        <v>0</v>
      </c>
      <c r="O30" s="781"/>
    </row>
    <row r="31" spans="1:15" s="4" customFormat="1" ht="20.25" customHeight="1" thickTop="1" thickBot="1">
      <c r="A31" s="773">
        <f>+A29+1</f>
        <v>12</v>
      </c>
      <c r="B31" s="775" t="s">
        <v>247</v>
      </c>
      <c r="C31" s="777" t="s">
        <v>236</v>
      </c>
      <c r="D31" s="25" t="s">
        <v>44</v>
      </c>
      <c r="E31" s="26" t="s">
        <v>45</v>
      </c>
      <c r="F31" s="425"/>
      <c r="G31" s="425"/>
      <c r="H31" s="425"/>
      <c r="I31" s="27">
        <f t="shared" si="0"/>
        <v>0</v>
      </c>
      <c r="J31" s="778" t="s">
        <v>46</v>
      </c>
      <c r="K31" s="425"/>
      <c r="L31" s="425"/>
      <c r="M31" s="425"/>
      <c r="N31" s="27">
        <f t="shared" si="1"/>
        <v>0</v>
      </c>
      <c r="O31" s="780">
        <f>SUM(N31:N32)</f>
        <v>0</v>
      </c>
    </row>
    <row r="32" spans="1:15" s="4" customFormat="1" ht="20.25" customHeight="1" thickTop="1" thickBot="1">
      <c r="A32" s="774"/>
      <c r="B32" s="776"/>
      <c r="C32" s="777"/>
      <c r="D32" s="31" t="s">
        <v>49</v>
      </c>
      <c r="E32" s="32" t="s">
        <v>48</v>
      </c>
      <c r="F32" s="427"/>
      <c r="G32" s="427"/>
      <c r="H32" s="427"/>
      <c r="I32" s="30">
        <f t="shared" si="0"/>
        <v>0</v>
      </c>
      <c r="J32" s="779"/>
      <c r="K32" s="427"/>
      <c r="L32" s="427"/>
      <c r="M32" s="427"/>
      <c r="N32" s="30">
        <f t="shared" si="1"/>
        <v>0</v>
      </c>
      <c r="O32" s="781"/>
    </row>
    <row r="33" spans="1:15" s="4" customFormat="1" ht="20.25" customHeight="1" thickTop="1" thickBot="1">
      <c r="A33" s="773">
        <f>+A31+1</f>
        <v>13</v>
      </c>
      <c r="B33" s="775" t="s">
        <v>248</v>
      </c>
      <c r="C33" s="777" t="s">
        <v>236</v>
      </c>
      <c r="D33" s="25" t="s">
        <v>44</v>
      </c>
      <c r="E33" s="26" t="s">
        <v>45</v>
      </c>
      <c r="F33" s="425"/>
      <c r="G33" s="425"/>
      <c r="H33" s="425"/>
      <c r="I33" s="27">
        <f t="shared" si="0"/>
        <v>0</v>
      </c>
      <c r="J33" s="778" t="s">
        <v>46</v>
      </c>
      <c r="K33" s="425"/>
      <c r="L33" s="425"/>
      <c r="M33" s="425"/>
      <c r="N33" s="27">
        <f t="shared" si="1"/>
        <v>0</v>
      </c>
      <c r="O33" s="780">
        <f>SUM(N33:N34)</f>
        <v>0</v>
      </c>
    </row>
    <row r="34" spans="1:15" s="4" customFormat="1" ht="20.25" customHeight="1" thickTop="1" thickBot="1">
      <c r="A34" s="774"/>
      <c r="B34" s="776"/>
      <c r="C34" s="777"/>
      <c r="D34" s="31" t="s">
        <v>49</v>
      </c>
      <c r="E34" s="32" t="s">
        <v>48</v>
      </c>
      <c r="F34" s="427"/>
      <c r="G34" s="427"/>
      <c r="H34" s="427"/>
      <c r="I34" s="30">
        <f t="shared" si="0"/>
        <v>0</v>
      </c>
      <c r="J34" s="779"/>
      <c r="K34" s="427"/>
      <c r="L34" s="427"/>
      <c r="M34" s="427"/>
      <c r="N34" s="30">
        <f t="shared" si="1"/>
        <v>0</v>
      </c>
      <c r="O34" s="781"/>
    </row>
    <row r="35" spans="1:15" s="4" customFormat="1" ht="20.25" customHeight="1" thickTop="1" thickBot="1">
      <c r="A35" s="773">
        <f>+A33+1</f>
        <v>14</v>
      </c>
      <c r="B35" s="775" t="s">
        <v>249</v>
      </c>
      <c r="C35" s="777" t="s">
        <v>236</v>
      </c>
      <c r="D35" s="25" t="s">
        <v>44</v>
      </c>
      <c r="E35" s="26" t="s">
        <v>45</v>
      </c>
      <c r="F35" s="425"/>
      <c r="G35" s="425"/>
      <c r="H35" s="425"/>
      <c r="I35" s="27">
        <f t="shared" si="0"/>
        <v>0</v>
      </c>
      <c r="J35" s="778" t="s">
        <v>46</v>
      </c>
      <c r="K35" s="425"/>
      <c r="L35" s="425"/>
      <c r="M35" s="425"/>
      <c r="N35" s="27">
        <f t="shared" si="1"/>
        <v>0</v>
      </c>
      <c r="O35" s="780">
        <f>SUM(N35:N36)</f>
        <v>0</v>
      </c>
    </row>
    <row r="36" spans="1:15" s="4" customFormat="1" ht="20.25" customHeight="1" thickTop="1" thickBot="1">
      <c r="A36" s="774"/>
      <c r="B36" s="776"/>
      <c r="C36" s="777"/>
      <c r="D36" s="31" t="s">
        <v>49</v>
      </c>
      <c r="E36" s="32" t="s">
        <v>48</v>
      </c>
      <c r="F36" s="427"/>
      <c r="G36" s="427"/>
      <c r="H36" s="427"/>
      <c r="I36" s="30">
        <f t="shared" si="0"/>
        <v>0</v>
      </c>
      <c r="J36" s="779"/>
      <c r="K36" s="427"/>
      <c r="L36" s="427"/>
      <c r="M36" s="427"/>
      <c r="N36" s="30">
        <f t="shared" si="1"/>
        <v>0</v>
      </c>
      <c r="O36" s="781"/>
    </row>
    <row r="37" spans="1:15" s="4" customFormat="1" ht="20.25" customHeight="1" thickTop="1" thickBot="1">
      <c r="A37" s="773">
        <f>+A35+1</f>
        <v>15</v>
      </c>
      <c r="B37" s="775" t="s">
        <v>250</v>
      </c>
      <c r="C37" s="777" t="s">
        <v>236</v>
      </c>
      <c r="D37" s="25" t="s">
        <v>44</v>
      </c>
      <c r="E37" s="26" t="s">
        <v>45</v>
      </c>
      <c r="F37" s="425"/>
      <c r="G37" s="425"/>
      <c r="H37" s="425"/>
      <c r="I37" s="27">
        <f t="shared" si="0"/>
        <v>0</v>
      </c>
      <c r="J37" s="778" t="s">
        <v>46</v>
      </c>
      <c r="K37" s="425"/>
      <c r="L37" s="425"/>
      <c r="M37" s="425"/>
      <c r="N37" s="27">
        <f t="shared" si="1"/>
        <v>0</v>
      </c>
      <c r="O37" s="780">
        <f>SUM(N37:N38)</f>
        <v>0</v>
      </c>
    </row>
    <row r="38" spans="1:15" s="4" customFormat="1" ht="20.25" customHeight="1" thickTop="1" thickBot="1">
      <c r="A38" s="774"/>
      <c r="B38" s="776"/>
      <c r="C38" s="777"/>
      <c r="D38" s="31" t="s">
        <v>49</v>
      </c>
      <c r="E38" s="32" t="s">
        <v>48</v>
      </c>
      <c r="F38" s="427"/>
      <c r="G38" s="427"/>
      <c r="H38" s="427"/>
      <c r="I38" s="30">
        <f t="shared" si="0"/>
        <v>0</v>
      </c>
      <c r="J38" s="779"/>
      <c r="K38" s="427"/>
      <c r="L38" s="427"/>
      <c r="M38" s="427"/>
      <c r="N38" s="30">
        <f t="shared" si="1"/>
        <v>0</v>
      </c>
      <c r="O38" s="781"/>
    </row>
    <row r="39" spans="1:15" s="4" customFormat="1" ht="20.25" customHeight="1" thickTop="1" thickBot="1">
      <c r="A39" s="773">
        <f>+A37+1</f>
        <v>16</v>
      </c>
      <c r="B39" s="775" t="s">
        <v>251</v>
      </c>
      <c r="C39" s="777" t="s">
        <v>236</v>
      </c>
      <c r="D39" s="25" t="s">
        <v>44</v>
      </c>
      <c r="E39" s="26" t="s">
        <v>45</v>
      </c>
      <c r="F39" s="425"/>
      <c r="G39" s="425"/>
      <c r="H39" s="425"/>
      <c r="I39" s="27">
        <f t="shared" si="0"/>
        <v>0</v>
      </c>
      <c r="J39" s="778" t="s">
        <v>46</v>
      </c>
      <c r="K39" s="425"/>
      <c r="L39" s="425"/>
      <c r="M39" s="425"/>
      <c r="N39" s="27">
        <f t="shared" si="1"/>
        <v>0</v>
      </c>
      <c r="O39" s="780">
        <f>SUM(N39:N40)</f>
        <v>0</v>
      </c>
    </row>
    <row r="40" spans="1:15" s="4" customFormat="1" ht="20.25" customHeight="1" thickTop="1" thickBot="1">
      <c r="A40" s="774"/>
      <c r="B40" s="776"/>
      <c r="C40" s="777"/>
      <c r="D40" s="31" t="s">
        <v>49</v>
      </c>
      <c r="E40" s="32" t="s">
        <v>48</v>
      </c>
      <c r="F40" s="427"/>
      <c r="G40" s="427"/>
      <c r="H40" s="427"/>
      <c r="I40" s="30">
        <f t="shared" si="0"/>
        <v>0</v>
      </c>
      <c r="J40" s="779"/>
      <c r="K40" s="427"/>
      <c r="L40" s="427"/>
      <c r="M40" s="427"/>
      <c r="N40" s="30">
        <f t="shared" si="1"/>
        <v>0</v>
      </c>
      <c r="O40" s="781"/>
    </row>
    <row r="41" spans="1:15" s="4" customFormat="1" ht="20.25" customHeight="1" thickTop="1" thickBot="1">
      <c r="A41" s="773">
        <f>+A39+1</f>
        <v>17</v>
      </c>
      <c r="B41" s="775" t="s">
        <v>252</v>
      </c>
      <c r="C41" s="777" t="s">
        <v>236</v>
      </c>
      <c r="D41" s="25" t="s">
        <v>44</v>
      </c>
      <c r="E41" s="26" t="s">
        <v>45</v>
      </c>
      <c r="F41" s="425"/>
      <c r="G41" s="425"/>
      <c r="H41" s="425"/>
      <c r="I41" s="27">
        <f t="shared" si="0"/>
        <v>0</v>
      </c>
      <c r="J41" s="778" t="s">
        <v>46</v>
      </c>
      <c r="K41" s="425"/>
      <c r="L41" s="425"/>
      <c r="M41" s="425"/>
      <c r="N41" s="27">
        <f t="shared" si="1"/>
        <v>0</v>
      </c>
      <c r="O41" s="780">
        <f>SUM(N41:N42)</f>
        <v>0</v>
      </c>
    </row>
    <row r="42" spans="1:15" s="4" customFormat="1" ht="20.25" customHeight="1" thickTop="1" thickBot="1">
      <c r="A42" s="774"/>
      <c r="B42" s="776"/>
      <c r="C42" s="777"/>
      <c r="D42" s="31" t="s">
        <v>49</v>
      </c>
      <c r="E42" s="32" t="s">
        <v>48</v>
      </c>
      <c r="F42" s="427"/>
      <c r="G42" s="427"/>
      <c r="H42" s="427"/>
      <c r="I42" s="30">
        <f t="shared" si="0"/>
        <v>0</v>
      </c>
      <c r="J42" s="779"/>
      <c r="K42" s="427"/>
      <c r="L42" s="427"/>
      <c r="M42" s="427"/>
      <c r="N42" s="30">
        <f t="shared" si="1"/>
        <v>0</v>
      </c>
      <c r="O42" s="781"/>
    </row>
    <row r="43" spans="1:15" s="4" customFormat="1" ht="20.25" customHeight="1" thickTop="1" thickBot="1">
      <c r="A43" s="773">
        <f>+A41+1</f>
        <v>18</v>
      </c>
      <c r="B43" s="775" t="s">
        <v>253</v>
      </c>
      <c r="C43" s="777" t="s">
        <v>236</v>
      </c>
      <c r="D43" s="25" t="s">
        <v>44</v>
      </c>
      <c r="E43" s="26" t="s">
        <v>45</v>
      </c>
      <c r="F43" s="425"/>
      <c r="G43" s="425"/>
      <c r="H43" s="425"/>
      <c r="I43" s="27">
        <f t="shared" si="0"/>
        <v>0</v>
      </c>
      <c r="J43" s="778" t="s">
        <v>46</v>
      </c>
      <c r="K43" s="425"/>
      <c r="L43" s="425"/>
      <c r="M43" s="425"/>
      <c r="N43" s="27">
        <f t="shared" si="1"/>
        <v>0</v>
      </c>
      <c r="O43" s="780">
        <f>SUM(N43:N44)</f>
        <v>0</v>
      </c>
    </row>
    <row r="44" spans="1:15" s="4" customFormat="1" ht="20.25" customHeight="1" thickTop="1" thickBot="1">
      <c r="A44" s="774"/>
      <c r="B44" s="776"/>
      <c r="C44" s="777"/>
      <c r="D44" s="31" t="s">
        <v>49</v>
      </c>
      <c r="E44" s="32" t="s">
        <v>48</v>
      </c>
      <c r="F44" s="427"/>
      <c r="G44" s="427"/>
      <c r="H44" s="427"/>
      <c r="I44" s="30">
        <f t="shared" si="0"/>
        <v>0</v>
      </c>
      <c r="J44" s="779"/>
      <c r="K44" s="427"/>
      <c r="L44" s="427"/>
      <c r="M44" s="427"/>
      <c r="N44" s="30">
        <f t="shared" si="1"/>
        <v>0</v>
      </c>
      <c r="O44" s="781"/>
    </row>
    <row r="45" spans="1:15" s="4" customFormat="1" ht="20.25" customHeight="1" thickTop="1" thickBot="1">
      <c r="A45" s="773">
        <f>+A43+1</f>
        <v>19</v>
      </c>
      <c r="B45" s="775" t="s">
        <v>254</v>
      </c>
      <c r="C45" s="777" t="s">
        <v>236</v>
      </c>
      <c r="D45" s="25" t="s">
        <v>44</v>
      </c>
      <c r="E45" s="26" t="s">
        <v>45</v>
      </c>
      <c r="F45" s="425"/>
      <c r="G45" s="425"/>
      <c r="H45" s="425"/>
      <c r="I45" s="27">
        <f t="shared" si="0"/>
        <v>0</v>
      </c>
      <c r="J45" s="778" t="s">
        <v>46</v>
      </c>
      <c r="K45" s="425"/>
      <c r="L45" s="425"/>
      <c r="M45" s="425"/>
      <c r="N45" s="27">
        <f t="shared" si="1"/>
        <v>0</v>
      </c>
      <c r="O45" s="780">
        <f>SUM(N45:N46)</f>
        <v>0</v>
      </c>
    </row>
    <row r="46" spans="1:15" s="4" customFormat="1" ht="20.25" customHeight="1" thickTop="1" thickBot="1">
      <c r="A46" s="774"/>
      <c r="B46" s="776"/>
      <c r="C46" s="777"/>
      <c r="D46" s="31" t="s">
        <v>49</v>
      </c>
      <c r="E46" s="32" t="s">
        <v>48</v>
      </c>
      <c r="F46" s="427"/>
      <c r="G46" s="427"/>
      <c r="H46" s="427"/>
      <c r="I46" s="30">
        <f t="shared" si="0"/>
        <v>0</v>
      </c>
      <c r="J46" s="779"/>
      <c r="K46" s="427"/>
      <c r="L46" s="427"/>
      <c r="M46" s="427"/>
      <c r="N46" s="30">
        <f t="shared" si="1"/>
        <v>0</v>
      </c>
      <c r="O46" s="781"/>
    </row>
    <row r="47" spans="1:15" s="4" customFormat="1" ht="20.25" customHeight="1" thickTop="1" thickBot="1">
      <c r="A47" s="773">
        <f>+A45+1</f>
        <v>20</v>
      </c>
      <c r="B47" s="775" t="s">
        <v>255</v>
      </c>
      <c r="C47" s="777" t="s">
        <v>236</v>
      </c>
      <c r="D47" s="25" t="s">
        <v>44</v>
      </c>
      <c r="E47" s="26" t="s">
        <v>45</v>
      </c>
      <c r="F47" s="425"/>
      <c r="G47" s="425"/>
      <c r="H47" s="425"/>
      <c r="I47" s="27">
        <f t="shared" si="0"/>
        <v>0</v>
      </c>
      <c r="J47" s="778" t="s">
        <v>46</v>
      </c>
      <c r="K47" s="425"/>
      <c r="L47" s="425"/>
      <c r="M47" s="425"/>
      <c r="N47" s="27">
        <f t="shared" si="1"/>
        <v>0</v>
      </c>
      <c r="O47" s="780">
        <f>SUM(N47:N48)</f>
        <v>0</v>
      </c>
    </row>
    <row r="48" spans="1:15" s="4" customFormat="1" ht="20.25" customHeight="1" thickTop="1" thickBot="1">
      <c r="A48" s="774"/>
      <c r="B48" s="776"/>
      <c r="C48" s="777"/>
      <c r="D48" s="31" t="s">
        <v>49</v>
      </c>
      <c r="E48" s="32" t="s">
        <v>48</v>
      </c>
      <c r="F48" s="427"/>
      <c r="G48" s="427"/>
      <c r="H48" s="427"/>
      <c r="I48" s="30">
        <f t="shared" si="0"/>
        <v>0</v>
      </c>
      <c r="J48" s="779"/>
      <c r="K48" s="427"/>
      <c r="L48" s="427"/>
      <c r="M48" s="427"/>
      <c r="N48" s="30">
        <f t="shared" si="1"/>
        <v>0</v>
      </c>
      <c r="O48" s="781"/>
    </row>
    <row r="49" spans="1:15" s="4" customFormat="1" ht="20.25" customHeight="1" thickTop="1" thickBot="1">
      <c r="A49" s="773">
        <f>+A47+1</f>
        <v>21</v>
      </c>
      <c r="B49" s="775" t="s">
        <v>256</v>
      </c>
      <c r="C49" s="777" t="s">
        <v>236</v>
      </c>
      <c r="D49" s="25" t="s">
        <v>44</v>
      </c>
      <c r="E49" s="26" t="s">
        <v>45</v>
      </c>
      <c r="F49" s="425"/>
      <c r="G49" s="425"/>
      <c r="H49" s="425"/>
      <c r="I49" s="27">
        <f t="shared" si="0"/>
        <v>0</v>
      </c>
      <c r="J49" s="778" t="s">
        <v>46</v>
      </c>
      <c r="K49" s="425"/>
      <c r="L49" s="425"/>
      <c r="M49" s="425"/>
      <c r="N49" s="27">
        <f t="shared" si="1"/>
        <v>0</v>
      </c>
      <c r="O49" s="780">
        <f>SUM(N49:N50)</f>
        <v>0</v>
      </c>
    </row>
    <row r="50" spans="1:15" s="4" customFormat="1" ht="20.25" customHeight="1" thickTop="1" thickBot="1">
      <c r="A50" s="774"/>
      <c r="B50" s="776"/>
      <c r="C50" s="777"/>
      <c r="D50" s="31" t="s">
        <v>49</v>
      </c>
      <c r="E50" s="32" t="s">
        <v>48</v>
      </c>
      <c r="F50" s="427"/>
      <c r="G50" s="427"/>
      <c r="H50" s="427"/>
      <c r="I50" s="30">
        <f t="shared" si="0"/>
        <v>0</v>
      </c>
      <c r="J50" s="779"/>
      <c r="K50" s="427"/>
      <c r="L50" s="427"/>
      <c r="M50" s="427"/>
      <c r="N50" s="30">
        <f t="shared" si="1"/>
        <v>0</v>
      </c>
      <c r="O50" s="781"/>
    </row>
    <row r="51" spans="1:15" s="4" customFormat="1" ht="20.25" customHeight="1" thickTop="1" thickBot="1">
      <c r="A51" s="773">
        <f>+A49+1</f>
        <v>22</v>
      </c>
      <c r="B51" s="775" t="s">
        <v>257</v>
      </c>
      <c r="C51" s="777" t="s">
        <v>236</v>
      </c>
      <c r="D51" s="25" t="s">
        <v>44</v>
      </c>
      <c r="E51" s="26" t="s">
        <v>45</v>
      </c>
      <c r="F51" s="425"/>
      <c r="G51" s="425"/>
      <c r="H51" s="425"/>
      <c r="I51" s="27">
        <f t="shared" si="0"/>
        <v>0</v>
      </c>
      <c r="J51" s="778" t="s">
        <v>46</v>
      </c>
      <c r="K51" s="425"/>
      <c r="L51" s="425"/>
      <c r="M51" s="425"/>
      <c r="N51" s="27">
        <f t="shared" si="1"/>
        <v>0</v>
      </c>
      <c r="O51" s="780">
        <f>SUM(N51:N52)</f>
        <v>0</v>
      </c>
    </row>
    <row r="52" spans="1:15" s="4" customFormat="1" ht="20.25" customHeight="1" thickTop="1" thickBot="1">
      <c r="A52" s="774"/>
      <c r="B52" s="776"/>
      <c r="C52" s="777"/>
      <c r="D52" s="31" t="s">
        <v>49</v>
      </c>
      <c r="E52" s="32" t="s">
        <v>48</v>
      </c>
      <c r="F52" s="427"/>
      <c r="G52" s="427"/>
      <c r="H52" s="427"/>
      <c r="I52" s="30">
        <f t="shared" si="0"/>
        <v>0</v>
      </c>
      <c r="J52" s="779"/>
      <c r="K52" s="427"/>
      <c r="L52" s="427"/>
      <c r="M52" s="427"/>
      <c r="N52" s="30">
        <f t="shared" si="1"/>
        <v>0</v>
      </c>
      <c r="O52" s="781"/>
    </row>
    <row r="53" spans="1:15" s="4" customFormat="1" ht="20.25" customHeight="1" thickTop="1" thickBot="1">
      <c r="A53" s="773">
        <f>+A51+1</f>
        <v>23</v>
      </c>
      <c r="B53" s="775" t="s">
        <v>258</v>
      </c>
      <c r="C53" s="777" t="s">
        <v>236</v>
      </c>
      <c r="D53" s="25" t="s">
        <v>44</v>
      </c>
      <c r="E53" s="26" t="s">
        <v>45</v>
      </c>
      <c r="F53" s="425"/>
      <c r="G53" s="425"/>
      <c r="H53" s="425"/>
      <c r="I53" s="27">
        <f t="shared" si="0"/>
        <v>0</v>
      </c>
      <c r="J53" s="778" t="s">
        <v>46</v>
      </c>
      <c r="K53" s="425"/>
      <c r="L53" s="425"/>
      <c r="M53" s="425"/>
      <c r="N53" s="27">
        <f t="shared" si="1"/>
        <v>0</v>
      </c>
      <c r="O53" s="780">
        <f>SUM(N53:N54)</f>
        <v>0</v>
      </c>
    </row>
    <row r="54" spans="1:15" s="4" customFormat="1" ht="20.25" customHeight="1" thickTop="1" thickBot="1">
      <c r="A54" s="774"/>
      <c r="B54" s="776"/>
      <c r="C54" s="777"/>
      <c r="D54" s="31" t="s">
        <v>49</v>
      </c>
      <c r="E54" s="32" t="s">
        <v>48</v>
      </c>
      <c r="F54" s="427"/>
      <c r="G54" s="427"/>
      <c r="H54" s="427"/>
      <c r="I54" s="30">
        <f t="shared" si="0"/>
        <v>0</v>
      </c>
      <c r="J54" s="779"/>
      <c r="K54" s="427"/>
      <c r="L54" s="427"/>
      <c r="M54" s="427"/>
      <c r="N54" s="30">
        <f t="shared" si="1"/>
        <v>0</v>
      </c>
      <c r="O54" s="781"/>
    </row>
    <row r="55" spans="1:15" s="4" customFormat="1" ht="20.25" customHeight="1" thickTop="1" thickBot="1">
      <c r="A55" s="773">
        <f>+A53+1</f>
        <v>24</v>
      </c>
      <c r="B55" s="775" t="s">
        <v>259</v>
      </c>
      <c r="C55" s="777" t="s">
        <v>236</v>
      </c>
      <c r="D55" s="25" t="s">
        <v>44</v>
      </c>
      <c r="E55" s="26" t="s">
        <v>45</v>
      </c>
      <c r="F55" s="425"/>
      <c r="G55" s="425"/>
      <c r="H55" s="425"/>
      <c r="I55" s="27">
        <f t="shared" si="0"/>
        <v>0</v>
      </c>
      <c r="J55" s="778" t="s">
        <v>46</v>
      </c>
      <c r="K55" s="425"/>
      <c r="L55" s="425"/>
      <c r="M55" s="425"/>
      <c r="N55" s="27">
        <f t="shared" si="1"/>
        <v>0</v>
      </c>
      <c r="O55" s="780">
        <f>SUM(N55:N56)</f>
        <v>0</v>
      </c>
    </row>
    <row r="56" spans="1:15" s="4" customFormat="1" ht="20.25" customHeight="1" thickTop="1" thickBot="1">
      <c r="A56" s="774"/>
      <c r="B56" s="776"/>
      <c r="C56" s="777"/>
      <c r="D56" s="31" t="s">
        <v>49</v>
      </c>
      <c r="E56" s="32" t="s">
        <v>48</v>
      </c>
      <c r="F56" s="427"/>
      <c r="G56" s="427"/>
      <c r="H56" s="427"/>
      <c r="I56" s="30">
        <f t="shared" si="0"/>
        <v>0</v>
      </c>
      <c r="J56" s="779"/>
      <c r="K56" s="427"/>
      <c r="L56" s="427"/>
      <c r="M56" s="427"/>
      <c r="N56" s="30">
        <f t="shared" si="1"/>
        <v>0</v>
      </c>
      <c r="O56" s="781"/>
    </row>
    <row r="57" spans="1:15" s="4" customFormat="1" ht="20.25" customHeight="1" thickTop="1" thickBot="1">
      <c r="A57" s="773">
        <f>+A55+1</f>
        <v>25</v>
      </c>
      <c r="B57" s="775" t="s">
        <v>260</v>
      </c>
      <c r="C57" s="777" t="s">
        <v>236</v>
      </c>
      <c r="D57" s="25" t="s">
        <v>44</v>
      </c>
      <c r="E57" s="26" t="s">
        <v>45</v>
      </c>
      <c r="F57" s="425"/>
      <c r="G57" s="425"/>
      <c r="H57" s="425"/>
      <c r="I57" s="27">
        <f t="shared" si="0"/>
        <v>0</v>
      </c>
      <c r="J57" s="778" t="s">
        <v>46</v>
      </c>
      <c r="K57" s="425"/>
      <c r="L57" s="425"/>
      <c r="M57" s="425"/>
      <c r="N57" s="27">
        <f t="shared" si="1"/>
        <v>0</v>
      </c>
      <c r="O57" s="780">
        <f>SUM(N57:N58)</f>
        <v>0</v>
      </c>
    </row>
    <row r="58" spans="1:15" s="4" customFormat="1" ht="20.25" customHeight="1" thickTop="1" thickBot="1">
      <c r="A58" s="774"/>
      <c r="B58" s="776"/>
      <c r="C58" s="777"/>
      <c r="D58" s="31" t="s">
        <v>49</v>
      </c>
      <c r="E58" s="32" t="s">
        <v>48</v>
      </c>
      <c r="F58" s="427"/>
      <c r="G58" s="427"/>
      <c r="H58" s="427"/>
      <c r="I58" s="30">
        <f t="shared" si="0"/>
        <v>0</v>
      </c>
      <c r="J58" s="779"/>
      <c r="K58" s="427"/>
      <c r="L58" s="427"/>
      <c r="M58" s="427"/>
      <c r="N58" s="30">
        <f t="shared" si="1"/>
        <v>0</v>
      </c>
      <c r="O58" s="781"/>
    </row>
    <row r="59" spans="1:15" s="4" customFormat="1" ht="20.25" customHeight="1" thickTop="1">
      <c r="A59" s="782" t="s">
        <v>43</v>
      </c>
      <c r="B59" s="783"/>
      <c r="C59" s="784"/>
      <c r="D59" s="25" t="s">
        <v>44</v>
      </c>
      <c r="E59" s="33" t="s">
        <v>45</v>
      </c>
      <c r="F59" s="34">
        <f>SUMPRODUCT((MOD(ROW(F$9:F$58),2)=1)*F$9:F$58)</f>
        <v>0</v>
      </c>
      <c r="G59" s="34">
        <f>SUMPRODUCT((MOD(ROW(G$9:G$58),2)=1)*G$9:G$58)</f>
        <v>0</v>
      </c>
      <c r="H59" s="34">
        <f>SUMPRODUCT((MOD(ROW(H$9:H$58),2)=1)*H$9:H$58)</f>
        <v>0</v>
      </c>
      <c r="I59" s="35">
        <f>SUMPRODUCT((MOD(ROW(I$9:I$58),2)=1)*I$9:I$58)</f>
        <v>0</v>
      </c>
      <c r="J59" s="788" t="s">
        <v>46</v>
      </c>
      <c r="K59" s="34">
        <f>SUMPRODUCT((MOD(ROW(K$9:K$58),2)=1)*K$9:K$58)</f>
        <v>0</v>
      </c>
      <c r="L59" s="34">
        <f>SUMPRODUCT((MOD(ROW(L$9:L$58),2)=1)*L$9:L$58)</f>
        <v>0</v>
      </c>
      <c r="M59" s="34">
        <f>SUMPRODUCT((MOD(ROW(M$9:M$58),2)=1)*M$9:M$58)</f>
        <v>0</v>
      </c>
      <c r="N59" s="36">
        <f>SUMPRODUCT((MOD(ROW(N$9:N$58),2)=1)*N$9:N$58)</f>
        <v>0</v>
      </c>
      <c r="O59" s="780">
        <f>SUM(N59:N60)</f>
        <v>0</v>
      </c>
    </row>
    <row r="60" spans="1:15" s="4" customFormat="1" ht="20.25" customHeight="1">
      <c r="A60" s="785"/>
      <c r="B60" s="786"/>
      <c r="C60" s="787"/>
      <c r="D60" s="555" t="s">
        <v>49</v>
      </c>
      <c r="E60" s="556" t="s">
        <v>48</v>
      </c>
      <c r="F60" s="557">
        <f>SUMPRODUCT((MOD(ROW(F$9:F$58),2)=0)*F$9:F$58)</f>
        <v>0</v>
      </c>
      <c r="G60" s="557">
        <f>SUMPRODUCT((MOD(ROW(G$9:G$58),2)=0)*G$9:G$58)</f>
        <v>0</v>
      </c>
      <c r="H60" s="557">
        <f>SUMPRODUCT((MOD(ROW(H$9:H$58),2)=0)*H$9:H$58)</f>
        <v>0</v>
      </c>
      <c r="I60" s="558">
        <f>SUMPRODUCT((MOD(ROW(I$9:I$58),2)=0)*I$9:I$58)</f>
        <v>0</v>
      </c>
      <c r="J60" s="789"/>
      <c r="K60" s="557">
        <f>SUMPRODUCT((MOD(ROW(K$9:K$58),2)=0)*K$9:K$58)</f>
        <v>0</v>
      </c>
      <c r="L60" s="557">
        <f>SUMPRODUCT((MOD(ROW(L$9:L$58),2)=0)*L$9:L$58)</f>
        <v>0</v>
      </c>
      <c r="M60" s="557">
        <f>SUMPRODUCT((MOD(ROW(M$9:M$58),2)=0)*M$9:M$58)</f>
        <v>0</v>
      </c>
      <c r="N60" s="559">
        <f>SUMPRODUCT((MOD(ROW(N$9:N$58),2)=0)*N$9:N$58)</f>
        <v>0</v>
      </c>
      <c r="O60" s="790"/>
    </row>
    <row r="61" spans="1:15" ht="13.5" customHeight="1">
      <c r="A61" s="37"/>
    </row>
    <row r="62" spans="1:15" ht="13.5" customHeight="1">
      <c r="A62" s="37"/>
    </row>
  </sheetData>
  <mergeCells count="138">
    <mergeCell ref="A6:A8"/>
    <mergeCell ref="B6:C8"/>
    <mergeCell ref="D6:D8"/>
    <mergeCell ref="E6:I6"/>
    <mergeCell ref="J6:O6"/>
    <mergeCell ref="E7:E8"/>
    <mergeCell ref="I7:I8"/>
    <mergeCell ref="J7:J8"/>
    <mergeCell ref="N7:N8"/>
    <mergeCell ref="O7:O8"/>
    <mergeCell ref="A9:A10"/>
    <mergeCell ref="B9:B10"/>
    <mergeCell ref="C9:C10"/>
    <mergeCell ref="J9:J10"/>
    <mergeCell ref="O9:O10"/>
    <mergeCell ref="A11:A12"/>
    <mergeCell ref="B11:B12"/>
    <mergeCell ref="C11:C12"/>
    <mergeCell ref="J11:J12"/>
    <mergeCell ref="O11:O12"/>
    <mergeCell ref="A13:A14"/>
    <mergeCell ref="B13:B14"/>
    <mergeCell ref="C13:C14"/>
    <mergeCell ref="J13:J14"/>
    <mergeCell ref="O13:O14"/>
    <mergeCell ref="A15:A16"/>
    <mergeCell ref="B15:B16"/>
    <mergeCell ref="C15:C16"/>
    <mergeCell ref="J15:J16"/>
    <mergeCell ref="O15:O16"/>
    <mergeCell ref="A17:A18"/>
    <mergeCell ref="B17:B18"/>
    <mergeCell ref="C17:C18"/>
    <mergeCell ref="J17:J18"/>
    <mergeCell ref="O17:O18"/>
    <mergeCell ref="A19:A20"/>
    <mergeCell ref="B19:B20"/>
    <mergeCell ref="C19:C20"/>
    <mergeCell ref="J19:J20"/>
    <mergeCell ref="O19:O20"/>
    <mergeCell ref="A21:A22"/>
    <mergeCell ref="B21:B22"/>
    <mergeCell ref="C21:C22"/>
    <mergeCell ref="J21:J22"/>
    <mergeCell ref="O21:O22"/>
    <mergeCell ref="A23:A24"/>
    <mergeCell ref="B23:B24"/>
    <mergeCell ref="C23:C24"/>
    <mergeCell ref="J23:J24"/>
    <mergeCell ref="O23:O24"/>
    <mergeCell ref="A25:A26"/>
    <mergeCell ref="B25:B26"/>
    <mergeCell ref="C25:C26"/>
    <mergeCell ref="J25:J26"/>
    <mergeCell ref="O25:O26"/>
    <mergeCell ref="A27:A28"/>
    <mergeCell ref="B27:B28"/>
    <mergeCell ref="C27:C28"/>
    <mergeCell ref="J27:J28"/>
    <mergeCell ref="O27:O28"/>
    <mergeCell ref="A29:A30"/>
    <mergeCell ref="B29:B30"/>
    <mergeCell ref="C29:C30"/>
    <mergeCell ref="J29:J30"/>
    <mergeCell ref="O29:O30"/>
    <mergeCell ref="A31:A32"/>
    <mergeCell ref="B31:B32"/>
    <mergeCell ref="C31:C32"/>
    <mergeCell ref="J31:J32"/>
    <mergeCell ref="O31:O32"/>
    <mergeCell ref="A33:A34"/>
    <mergeCell ref="B33:B34"/>
    <mergeCell ref="C33:C34"/>
    <mergeCell ref="J33:J34"/>
    <mergeCell ref="O33:O34"/>
    <mergeCell ref="A35:A36"/>
    <mergeCell ref="B35:B36"/>
    <mergeCell ref="C35:C36"/>
    <mergeCell ref="J35:J36"/>
    <mergeCell ref="O35:O36"/>
    <mergeCell ref="A37:A38"/>
    <mergeCell ref="B37:B38"/>
    <mergeCell ref="C37:C38"/>
    <mergeCell ref="J37:J38"/>
    <mergeCell ref="O37:O38"/>
    <mergeCell ref="A39:A40"/>
    <mergeCell ref="B39:B40"/>
    <mergeCell ref="C39:C40"/>
    <mergeCell ref="J39:J40"/>
    <mergeCell ref="O39:O40"/>
    <mergeCell ref="A41:A42"/>
    <mergeCell ref="B41:B42"/>
    <mergeCell ref="C41:C42"/>
    <mergeCell ref="J41:J42"/>
    <mergeCell ref="O41:O42"/>
    <mergeCell ref="A43:A44"/>
    <mergeCell ref="B43:B44"/>
    <mergeCell ref="C43:C44"/>
    <mergeCell ref="J43:J44"/>
    <mergeCell ref="O43:O44"/>
    <mergeCell ref="A45:A46"/>
    <mergeCell ref="B45:B46"/>
    <mergeCell ref="C45:C46"/>
    <mergeCell ref="J45:J46"/>
    <mergeCell ref="O45:O46"/>
    <mergeCell ref="A47:A48"/>
    <mergeCell ref="B47:B48"/>
    <mergeCell ref="C47:C48"/>
    <mergeCell ref="J47:J48"/>
    <mergeCell ref="O47:O48"/>
    <mergeCell ref="A49:A50"/>
    <mergeCell ref="B49:B50"/>
    <mergeCell ref="C49:C50"/>
    <mergeCell ref="J49:J50"/>
    <mergeCell ref="O49:O50"/>
    <mergeCell ref="A51:A52"/>
    <mergeCell ref="B51:B52"/>
    <mergeCell ref="C51:C52"/>
    <mergeCell ref="J51:J52"/>
    <mergeCell ref="O51:O52"/>
    <mergeCell ref="A57:A58"/>
    <mergeCell ref="B57:B58"/>
    <mergeCell ref="C57:C58"/>
    <mergeCell ref="J57:J58"/>
    <mergeCell ref="O57:O58"/>
    <mergeCell ref="A59:C60"/>
    <mergeCell ref="J59:J60"/>
    <mergeCell ref="O59:O60"/>
    <mergeCell ref="A53:A54"/>
    <mergeCell ref="B53:B54"/>
    <mergeCell ref="C53:C54"/>
    <mergeCell ref="J53:J54"/>
    <mergeCell ref="O53:O54"/>
    <mergeCell ref="A55:A56"/>
    <mergeCell ref="B55:B56"/>
    <mergeCell ref="C55:C56"/>
    <mergeCell ref="J55:J56"/>
    <mergeCell ref="O55:O56"/>
  </mergeCells>
  <phoneticPr fontId="3"/>
  <pageMargins left="0.78740157480314965" right="0.19685039370078741" top="0.9055118110236221" bottom="0.6692913385826772" header="0.51181102362204722" footer="0.39370078740157483"/>
  <pageSetup paperSize="8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76"/>
  <sheetViews>
    <sheetView showGridLines="0" view="pageBreakPreview" topLeftCell="A22" zoomScale="70" zoomScaleNormal="115" zoomScaleSheetLayoutView="70" workbookViewId="0"/>
  </sheetViews>
  <sheetFormatPr defaultRowHeight="15"/>
  <cols>
    <col min="1" max="1" width="2.625" style="42" customWidth="1"/>
    <col min="2" max="2" width="8.625" style="43" customWidth="1"/>
    <col min="3" max="3" width="30.625" style="43" customWidth="1"/>
    <col min="4" max="4" width="13.875" style="43" customWidth="1"/>
    <col min="5" max="5" width="12.25" style="43" customWidth="1"/>
    <col min="6" max="6" width="15.625" style="43" customWidth="1"/>
    <col min="7" max="7" width="4.625" style="43" customWidth="1"/>
    <col min="8" max="9" width="6.625" style="43" customWidth="1"/>
    <col min="10" max="11" width="7.625" style="43" customWidth="1"/>
    <col min="12" max="12" width="3.625" style="43" customWidth="1"/>
    <col min="13" max="13" width="5.625" style="43" customWidth="1"/>
    <col min="14" max="15" width="6.625" style="43" customWidth="1"/>
    <col min="16" max="17" width="7.625" style="44" customWidth="1"/>
    <col min="18" max="19" width="6.625" style="43" customWidth="1"/>
    <col min="20" max="21" width="7.625" style="44" customWidth="1"/>
    <col min="22" max="22" width="7.625" style="43" customWidth="1"/>
    <col min="23" max="23" width="8.625" style="44" customWidth="1"/>
    <col min="24" max="24" width="4.5" style="153" bestFit="1" customWidth="1"/>
    <col min="25" max="26" width="6.625" style="43" customWidth="1"/>
    <col min="27" max="28" width="7.625" style="44" customWidth="1"/>
    <col min="29" max="29" width="30.625" style="43" customWidth="1"/>
    <col min="30" max="57" width="3.625" style="42" customWidth="1"/>
    <col min="58" max="256" width="9" style="42"/>
    <col min="257" max="257" width="2.625" style="42" customWidth="1"/>
    <col min="258" max="258" width="8.625" style="42" customWidth="1"/>
    <col min="259" max="259" width="30.625" style="42" customWidth="1"/>
    <col min="260" max="260" width="15.625" style="42" customWidth="1"/>
    <col min="261" max="261" width="4.625" style="42" customWidth="1"/>
    <col min="262" max="263" width="6.625" style="42" customWidth="1"/>
    <col min="264" max="265" width="7.625" style="42" customWidth="1"/>
    <col min="266" max="266" width="3.625" style="42" customWidth="1"/>
    <col min="267" max="267" width="5.625" style="42" customWidth="1"/>
    <col min="268" max="269" width="6.625" style="42" customWidth="1"/>
    <col min="270" max="271" width="7.625" style="42" customWidth="1"/>
    <col min="272" max="273" width="6.625" style="42" customWidth="1"/>
    <col min="274" max="276" width="7.625" style="42" customWidth="1"/>
    <col min="277" max="277" width="8.625" style="42" customWidth="1"/>
    <col min="278" max="278" width="4.5" style="42" bestFit="1" customWidth="1"/>
    <col min="279" max="280" width="6.625" style="42" customWidth="1"/>
    <col min="281" max="282" width="7.625" style="42" customWidth="1"/>
    <col min="283" max="284" width="15.625" style="42" customWidth="1"/>
    <col min="285" max="285" width="30.625" style="42" customWidth="1"/>
    <col min="286" max="286" width="3.625" style="42" customWidth="1"/>
    <col min="287" max="287" width="0" style="42" hidden="1" customWidth="1"/>
    <col min="288" max="313" width="3.625" style="42" customWidth="1"/>
    <col min="314" max="512" width="9" style="42"/>
    <col min="513" max="513" width="2.625" style="42" customWidth="1"/>
    <col min="514" max="514" width="8.625" style="42" customWidth="1"/>
    <col min="515" max="515" width="30.625" style="42" customWidth="1"/>
    <col min="516" max="516" width="15.625" style="42" customWidth="1"/>
    <col min="517" max="517" width="4.625" style="42" customWidth="1"/>
    <col min="518" max="519" width="6.625" style="42" customWidth="1"/>
    <col min="520" max="521" width="7.625" style="42" customWidth="1"/>
    <col min="522" max="522" width="3.625" style="42" customWidth="1"/>
    <col min="523" max="523" width="5.625" style="42" customWidth="1"/>
    <col min="524" max="525" width="6.625" style="42" customWidth="1"/>
    <col min="526" max="527" width="7.625" style="42" customWidth="1"/>
    <col min="528" max="529" width="6.625" style="42" customWidth="1"/>
    <col min="530" max="532" width="7.625" style="42" customWidth="1"/>
    <col min="533" max="533" width="8.625" style="42" customWidth="1"/>
    <col min="534" max="534" width="4.5" style="42" bestFit="1" customWidth="1"/>
    <col min="535" max="536" width="6.625" style="42" customWidth="1"/>
    <col min="537" max="538" width="7.625" style="42" customWidth="1"/>
    <col min="539" max="540" width="15.625" style="42" customWidth="1"/>
    <col min="541" max="541" width="30.625" style="42" customWidth="1"/>
    <col min="542" max="542" width="3.625" style="42" customWidth="1"/>
    <col min="543" max="543" width="0" style="42" hidden="1" customWidth="1"/>
    <col min="544" max="569" width="3.625" style="42" customWidth="1"/>
    <col min="570" max="768" width="9" style="42"/>
    <col min="769" max="769" width="2.625" style="42" customWidth="1"/>
    <col min="770" max="770" width="8.625" style="42" customWidth="1"/>
    <col min="771" max="771" width="30.625" style="42" customWidth="1"/>
    <col min="772" max="772" width="15.625" style="42" customWidth="1"/>
    <col min="773" max="773" width="4.625" style="42" customWidth="1"/>
    <col min="774" max="775" width="6.625" style="42" customWidth="1"/>
    <col min="776" max="777" width="7.625" style="42" customWidth="1"/>
    <col min="778" max="778" width="3.625" style="42" customWidth="1"/>
    <col min="779" max="779" width="5.625" style="42" customWidth="1"/>
    <col min="780" max="781" width="6.625" style="42" customWidth="1"/>
    <col min="782" max="783" width="7.625" style="42" customWidth="1"/>
    <col min="784" max="785" width="6.625" style="42" customWidth="1"/>
    <col min="786" max="788" width="7.625" style="42" customWidth="1"/>
    <col min="789" max="789" width="8.625" style="42" customWidth="1"/>
    <col min="790" max="790" width="4.5" style="42" bestFit="1" customWidth="1"/>
    <col min="791" max="792" width="6.625" style="42" customWidth="1"/>
    <col min="793" max="794" width="7.625" style="42" customWidth="1"/>
    <col min="795" max="796" width="15.625" style="42" customWidth="1"/>
    <col min="797" max="797" width="30.625" style="42" customWidth="1"/>
    <col min="798" max="798" width="3.625" style="42" customWidth="1"/>
    <col min="799" max="799" width="0" style="42" hidden="1" customWidth="1"/>
    <col min="800" max="825" width="3.625" style="42" customWidth="1"/>
    <col min="826" max="1024" width="9" style="42"/>
    <col min="1025" max="1025" width="2.625" style="42" customWidth="1"/>
    <col min="1026" max="1026" width="8.625" style="42" customWidth="1"/>
    <col min="1027" max="1027" width="30.625" style="42" customWidth="1"/>
    <col min="1028" max="1028" width="15.625" style="42" customWidth="1"/>
    <col min="1029" max="1029" width="4.625" style="42" customWidth="1"/>
    <col min="1030" max="1031" width="6.625" style="42" customWidth="1"/>
    <col min="1032" max="1033" width="7.625" style="42" customWidth="1"/>
    <col min="1034" max="1034" width="3.625" style="42" customWidth="1"/>
    <col min="1035" max="1035" width="5.625" style="42" customWidth="1"/>
    <col min="1036" max="1037" width="6.625" style="42" customWidth="1"/>
    <col min="1038" max="1039" width="7.625" style="42" customWidth="1"/>
    <col min="1040" max="1041" width="6.625" style="42" customWidth="1"/>
    <col min="1042" max="1044" width="7.625" style="42" customWidth="1"/>
    <col min="1045" max="1045" width="8.625" style="42" customWidth="1"/>
    <col min="1046" max="1046" width="4.5" style="42" bestFit="1" customWidth="1"/>
    <col min="1047" max="1048" width="6.625" style="42" customWidth="1"/>
    <col min="1049" max="1050" width="7.625" style="42" customWidth="1"/>
    <col min="1051" max="1052" width="15.625" style="42" customWidth="1"/>
    <col min="1053" max="1053" width="30.625" style="42" customWidth="1"/>
    <col min="1054" max="1054" width="3.625" style="42" customWidth="1"/>
    <col min="1055" max="1055" width="0" style="42" hidden="1" customWidth="1"/>
    <col min="1056" max="1081" width="3.625" style="42" customWidth="1"/>
    <col min="1082" max="1280" width="9" style="42"/>
    <col min="1281" max="1281" width="2.625" style="42" customWidth="1"/>
    <col min="1282" max="1282" width="8.625" style="42" customWidth="1"/>
    <col min="1283" max="1283" width="30.625" style="42" customWidth="1"/>
    <col min="1284" max="1284" width="15.625" style="42" customWidth="1"/>
    <col min="1285" max="1285" width="4.625" style="42" customWidth="1"/>
    <col min="1286" max="1287" width="6.625" style="42" customWidth="1"/>
    <col min="1288" max="1289" width="7.625" style="42" customWidth="1"/>
    <col min="1290" max="1290" width="3.625" style="42" customWidth="1"/>
    <col min="1291" max="1291" width="5.625" style="42" customWidth="1"/>
    <col min="1292" max="1293" width="6.625" style="42" customWidth="1"/>
    <col min="1294" max="1295" width="7.625" style="42" customWidth="1"/>
    <col min="1296" max="1297" width="6.625" style="42" customWidth="1"/>
    <col min="1298" max="1300" width="7.625" style="42" customWidth="1"/>
    <col min="1301" max="1301" width="8.625" style="42" customWidth="1"/>
    <col min="1302" max="1302" width="4.5" style="42" bestFit="1" customWidth="1"/>
    <col min="1303" max="1304" width="6.625" style="42" customWidth="1"/>
    <col min="1305" max="1306" width="7.625" style="42" customWidth="1"/>
    <col min="1307" max="1308" width="15.625" style="42" customWidth="1"/>
    <col min="1309" max="1309" width="30.625" style="42" customWidth="1"/>
    <col min="1310" max="1310" width="3.625" style="42" customWidth="1"/>
    <col min="1311" max="1311" width="0" style="42" hidden="1" customWidth="1"/>
    <col min="1312" max="1337" width="3.625" style="42" customWidth="1"/>
    <col min="1338" max="1536" width="9" style="42"/>
    <col min="1537" max="1537" width="2.625" style="42" customWidth="1"/>
    <col min="1538" max="1538" width="8.625" style="42" customWidth="1"/>
    <col min="1539" max="1539" width="30.625" style="42" customWidth="1"/>
    <col min="1540" max="1540" width="15.625" style="42" customWidth="1"/>
    <col min="1541" max="1541" width="4.625" style="42" customWidth="1"/>
    <col min="1542" max="1543" width="6.625" style="42" customWidth="1"/>
    <col min="1544" max="1545" width="7.625" style="42" customWidth="1"/>
    <col min="1546" max="1546" width="3.625" style="42" customWidth="1"/>
    <col min="1547" max="1547" width="5.625" style="42" customWidth="1"/>
    <col min="1548" max="1549" width="6.625" style="42" customWidth="1"/>
    <col min="1550" max="1551" width="7.625" style="42" customWidth="1"/>
    <col min="1552" max="1553" width="6.625" style="42" customWidth="1"/>
    <col min="1554" max="1556" width="7.625" style="42" customWidth="1"/>
    <col min="1557" max="1557" width="8.625" style="42" customWidth="1"/>
    <col min="1558" max="1558" width="4.5" style="42" bestFit="1" customWidth="1"/>
    <col min="1559" max="1560" width="6.625" style="42" customWidth="1"/>
    <col min="1561" max="1562" width="7.625" style="42" customWidth="1"/>
    <col min="1563" max="1564" width="15.625" style="42" customWidth="1"/>
    <col min="1565" max="1565" width="30.625" style="42" customWidth="1"/>
    <col min="1566" max="1566" width="3.625" style="42" customWidth="1"/>
    <col min="1567" max="1567" width="0" style="42" hidden="1" customWidth="1"/>
    <col min="1568" max="1593" width="3.625" style="42" customWidth="1"/>
    <col min="1594" max="1792" width="9" style="42"/>
    <col min="1793" max="1793" width="2.625" style="42" customWidth="1"/>
    <col min="1794" max="1794" width="8.625" style="42" customWidth="1"/>
    <col min="1795" max="1795" width="30.625" style="42" customWidth="1"/>
    <col min="1796" max="1796" width="15.625" style="42" customWidth="1"/>
    <col min="1797" max="1797" width="4.625" style="42" customWidth="1"/>
    <col min="1798" max="1799" width="6.625" style="42" customWidth="1"/>
    <col min="1800" max="1801" width="7.625" style="42" customWidth="1"/>
    <col min="1802" max="1802" width="3.625" style="42" customWidth="1"/>
    <col min="1803" max="1803" width="5.625" style="42" customWidth="1"/>
    <col min="1804" max="1805" width="6.625" style="42" customWidth="1"/>
    <col min="1806" max="1807" width="7.625" style="42" customWidth="1"/>
    <col min="1808" max="1809" width="6.625" style="42" customWidth="1"/>
    <col min="1810" max="1812" width="7.625" style="42" customWidth="1"/>
    <col min="1813" max="1813" width="8.625" style="42" customWidth="1"/>
    <col min="1814" max="1814" width="4.5" style="42" bestFit="1" customWidth="1"/>
    <col min="1815" max="1816" width="6.625" style="42" customWidth="1"/>
    <col min="1817" max="1818" width="7.625" style="42" customWidth="1"/>
    <col min="1819" max="1820" width="15.625" style="42" customWidth="1"/>
    <col min="1821" max="1821" width="30.625" style="42" customWidth="1"/>
    <col min="1822" max="1822" width="3.625" style="42" customWidth="1"/>
    <col min="1823" max="1823" width="0" style="42" hidden="1" customWidth="1"/>
    <col min="1824" max="1849" width="3.625" style="42" customWidth="1"/>
    <col min="1850" max="2048" width="9" style="42"/>
    <col min="2049" max="2049" width="2.625" style="42" customWidth="1"/>
    <col min="2050" max="2050" width="8.625" style="42" customWidth="1"/>
    <col min="2051" max="2051" width="30.625" style="42" customWidth="1"/>
    <col min="2052" max="2052" width="15.625" style="42" customWidth="1"/>
    <col min="2053" max="2053" width="4.625" style="42" customWidth="1"/>
    <col min="2054" max="2055" width="6.625" style="42" customWidth="1"/>
    <col min="2056" max="2057" width="7.625" style="42" customWidth="1"/>
    <col min="2058" max="2058" width="3.625" style="42" customWidth="1"/>
    <col min="2059" max="2059" width="5.625" style="42" customWidth="1"/>
    <col min="2060" max="2061" width="6.625" style="42" customWidth="1"/>
    <col min="2062" max="2063" width="7.625" style="42" customWidth="1"/>
    <col min="2064" max="2065" width="6.625" style="42" customWidth="1"/>
    <col min="2066" max="2068" width="7.625" style="42" customWidth="1"/>
    <col min="2069" max="2069" width="8.625" style="42" customWidth="1"/>
    <col min="2070" max="2070" width="4.5" style="42" bestFit="1" customWidth="1"/>
    <col min="2071" max="2072" width="6.625" style="42" customWidth="1"/>
    <col min="2073" max="2074" width="7.625" style="42" customWidth="1"/>
    <col min="2075" max="2076" width="15.625" style="42" customWidth="1"/>
    <col min="2077" max="2077" width="30.625" style="42" customWidth="1"/>
    <col min="2078" max="2078" width="3.625" style="42" customWidth="1"/>
    <col min="2079" max="2079" width="0" style="42" hidden="1" customWidth="1"/>
    <col min="2080" max="2105" width="3.625" style="42" customWidth="1"/>
    <col min="2106" max="2304" width="9" style="42"/>
    <col min="2305" max="2305" width="2.625" style="42" customWidth="1"/>
    <col min="2306" max="2306" width="8.625" style="42" customWidth="1"/>
    <col min="2307" max="2307" width="30.625" style="42" customWidth="1"/>
    <col min="2308" max="2308" width="15.625" style="42" customWidth="1"/>
    <col min="2309" max="2309" width="4.625" style="42" customWidth="1"/>
    <col min="2310" max="2311" width="6.625" style="42" customWidth="1"/>
    <col min="2312" max="2313" width="7.625" style="42" customWidth="1"/>
    <col min="2314" max="2314" width="3.625" style="42" customWidth="1"/>
    <col min="2315" max="2315" width="5.625" style="42" customWidth="1"/>
    <col min="2316" max="2317" width="6.625" style="42" customWidth="1"/>
    <col min="2318" max="2319" width="7.625" style="42" customWidth="1"/>
    <col min="2320" max="2321" width="6.625" style="42" customWidth="1"/>
    <col min="2322" max="2324" width="7.625" style="42" customWidth="1"/>
    <col min="2325" max="2325" width="8.625" style="42" customWidth="1"/>
    <col min="2326" max="2326" width="4.5" style="42" bestFit="1" customWidth="1"/>
    <col min="2327" max="2328" width="6.625" style="42" customWidth="1"/>
    <col min="2329" max="2330" width="7.625" style="42" customWidth="1"/>
    <col min="2331" max="2332" width="15.625" style="42" customWidth="1"/>
    <col min="2333" max="2333" width="30.625" style="42" customWidth="1"/>
    <col min="2334" max="2334" width="3.625" style="42" customWidth="1"/>
    <col min="2335" max="2335" width="0" style="42" hidden="1" customWidth="1"/>
    <col min="2336" max="2361" width="3.625" style="42" customWidth="1"/>
    <col min="2362" max="2560" width="9" style="42"/>
    <col min="2561" max="2561" width="2.625" style="42" customWidth="1"/>
    <col min="2562" max="2562" width="8.625" style="42" customWidth="1"/>
    <col min="2563" max="2563" width="30.625" style="42" customWidth="1"/>
    <col min="2564" max="2564" width="15.625" style="42" customWidth="1"/>
    <col min="2565" max="2565" width="4.625" style="42" customWidth="1"/>
    <col min="2566" max="2567" width="6.625" style="42" customWidth="1"/>
    <col min="2568" max="2569" width="7.625" style="42" customWidth="1"/>
    <col min="2570" max="2570" width="3.625" style="42" customWidth="1"/>
    <col min="2571" max="2571" width="5.625" style="42" customWidth="1"/>
    <col min="2572" max="2573" width="6.625" style="42" customWidth="1"/>
    <col min="2574" max="2575" width="7.625" style="42" customWidth="1"/>
    <col min="2576" max="2577" width="6.625" style="42" customWidth="1"/>
    <col min="2578" max="2580" width="7.625" style="42" customWidth="1"/>
    <col min="2581" max="2581" width="8.625" style="42" customWidth="1"/>
    <col min="2582" max="2582" width="4.5" style="42" bestFit="1" customWidth="1"/>
    <col min="2583" max="2584" width="6.625" style="42" customWidth="1"/>
    <col min="2585" max="2586" width="7.625" style="42" customWidth="1"/>
    <col min="2587" max="2588" width="15.625" style="42" customWidth="1"/>
    <col min="2589" max="2589" width="30.625" style="42" customWidth="1"/>
    <col min="2590" max="2590" width="3.625" style="42" customWidth="1"/>
    <col min="2591" max="2591" width="0" style="42" hidden="1" customWidth="1"/>
    <col min="2592" max="2617" width="3.625" style="42" customWidth="1"/>
    <col min="2618" max="2816" width="9" style="42"/>
    <col min="2817" max="2817" width="2.625" style="42" customWidth="1"/>
    <col min="2818" max="2818" width="8.625" style="42" customWidth="1"/>
    <col min="2819" max="2819" width="30.625" style="42" customWidth="1"/>
    <col min="2820" max="2820" width="15.625" style="42" customWidth="1"/>
    <col min="2821" max="2821" width="4.625" style="42" customWidth="1"/>
    <col min="2822" max="2823" width="6.625" style="42" customWidth="1"/>
    <col min="2824" max="2825" width="7.625" style="42" customWidth="1"/>
    <col min="2826" max="2826" width="3.625" style="42" customWidth="1"/>
    <col min="2827" max="2827" width="5.625" style="42" customWidth="1"/>
    <col min="2828" max="2829" width="6.625" style="42" customWidth="1"/>
    <col min="2830" max="2831" width="7.625" style="42" customWidth="1"/>
    <col min="2832" max="2833" width="6.625" style="42" customWidth="1"/>
    <col min="2834" max="2836" width="7.625" style="42" customWidth="1"/>
    <col min="2837" max="2837" width="8.625" style="42" customWidth="1"/>
    <col min="2838" max="2838" width="4.5" style="42" bestFit="1" customWidth="1"/>
    <col min="2839" max="2840" width="6.625" style="42" customWidth="1"/>
    <col min="2841" max="2842" width="7.625" style="42" customWidth="1"/>
    <col min="2843" max="2844" width="15.625" style="42" customWidth="1"/>
    <col min="2845" max="2845" width="30.625" style="42" customWidth="1"/>
    <col min="2846" max="2846" width="3.625" style="42" customWidth="1"/>
    <col min="2847" max="2847" width="0" style="42" hidden="1" customWidth="1"/>
    <col min="2848" max="2873" width="3.625" style="42" customWidth="1"/>
    <col min="2874" max="3072" width="9" style="42"/>
    <col min="3073" max="3073" width="2.625" style="42" customWidth="1"/>
    <col min="3074" max="3074" width="8.625" style="42" customWidth="1"/>
    <col min="3075" max="3075" width="30.625" style="42" customWidth="1"/>
    <col min="3076" max="3076" width="15.625" style="42" customWidth="1"/>
    <col min="3077" max="3077" width="4.625" style="42" customWidth="1"/>
    <col min="3078" max="3079" width="6.625" style="42" customWidth="1"/>
    <col min="3080" max="3081" width="7.625" style="42" customWidth="1"/>
    <col min="3082" max="3082" width="3.625" style="42" customWidth="1"/>
    <col min="3083" max="3083" width="5.625" style="42" customWidth="1"/>
    <col min="3084" max="3085" width="6.625" style="42" customWidth="1"/>
    <col min="3086" max="3087" width="7.625" style="42" customWidth="1"/>
    <col min="3088" max="3089" width="6.625" style="42" customWidth="1"/>
    <col min="3090" max="3092" width="7.625" style="42" customWidth="1"/>
    <col min="3093" max="3093" width="8.625" style="42" customWidth="1"/>
    <col min="3094" max="3094" width="4.5" style="42" bestFit="1" customWidth="1"/>
    <col min="3095" max="3096" width="6.625" style="42" customWidth="1"/>
    <col min="3097" max="3098" width="7.625" style="42" customWidth="1"/>
    <col min="3099" max="3100" width="15.625" style="42" customWidth="1"/>
    <col min="3101" max="3101" width="30.625" style="42" customWidth="1"/>
    <col min="3102" max="3102" width="3.625" style="42" customWidth="1"/>
    <col min="3103" max="3103" width="0" style="42" hidden="1" customWidth="1"/>
    <col min="3104" max="3129" width="3.625" style="42" customWidth="1"/>
    <col min="3130" max="3328" width="9" style="42"/>
    <col min="3329" max="3329" width="2.625" style="42" customWidth="1"/>
    <col min="3330" max="3330" width="8.625" style="42" customWidth="1"/>
    <col min="3331" max="3331" width="30.625" style="42" customWidth="1"/>
    <col min="3332" max="3332" width="15.625" style="42" customWidth="1"/>
    <col min="3333" max="3333" width="4.625" style="42" customWidth="1"/>
    <col min="3334" max="3335" width="6.625" style="42" customWidth="1"/>
    <col min="3336" max="3337" width="7.625" style="42" customWidth="1"/>
    <col min="3338" max="3338" width="3.625" style="42" customWidth="1"/>
    <col min="3339" max="3339" width="5.625" style="42" customWidth="1"/>
    <col min="3340" max="3341" width="6.625" style="42" customWidth="1"/>
    <col min="3342" max="3343" width="7.625" style="42" customWidth="1"/>
    <col min="3344" max="3345" width="6.625" style="42" customWidth="1"/>
    <col min="3346" max="3348" width="7.625" style="42" customWidth="1"/>
    <col min="3349" max="3349" width="8.625" style="42" customWidth="1"/>
    <col min="3350" max="3350" width="4.5" style="42" bestFit="1" customWidth="1"/>
    <col min="3351" max="3352" width="6.625" style="42" customWidth="1"/>
    <col min="3353" max="3354" width="7.625" style="42" customWidth="1"/>
    <col min="3355" max="3356" width="15.625" style="42" customWidth="1"/>
    <col min="3357" max="3357" width="30.625" style="42" customWidth="1"/>
    <col min="3358" max="3358" width="3.625" style="42" customWidth="1"/>
    <col min="3359" max="3359" width="0" style="42" hidden="1" customWidth="1"/>
    <col min="3360" max="3385" width="3.625" style="42" customWidth="1"/>
    <col min="3386" max="3584" width="9" style="42"/>
    <col min="3585" max="3585" width="2.625" style="42" customWidth="1"/>
    <col min="3586" max="3586" width="8.625" style="42" customWidth="1"/>
    <col min="3587" max="3587" width="30.625" style="42" customWidth="1"/>
    <col min="3588" max="3588" width="15.625" style="42" customWidth="1"/>
    <col min="3589" max="3589" width="4.625" style="42" customWidth="1"/>
    <col min="3590" max="3591" width="6.625" style="42" customWidth="1"/>
    <col min="3592" max="3593" width="7.625" style="42" customWidth="1"/>
    <col min="3594" max="3594" width="3.625" style="42" customWidth="1"/>
    <col min="3595" max="3595" width="5.625" style="42" customWidth="1"/>
    <col min="3596" max="3597" width="6.625" style="42" customWidth="1"/>
    <col min="3598" max="3599" width="7.625" style="42" customWidth="1"/>
    <col min="3600" max="3601" width="6.625" style="42" customWidth="1"/>
    <col min="3602" max="3604" width="7.625" style="42" customWidth="1"/>
    <col min="3605" max="3605" width="8.625" style="42" customWidth="1"/>
    <col min="3606" max="3606" width="4.5" style="42" bestFit="1" customWidth="1"/>
    <col min="3607" max="3608" width="6.625" style="42" customWidth="1"/>
    <col min="3609" max="3610" width="7.625" style="42" customWidth="1"/>
    <col min="3611" max="3612" width="15.625" style="42" customWidth="1"/>
    <col min="3613" max="3613" width="30.625" style="42" customWidth="1"/>
    <col min="3614" max="3614" width="3.625" style="42" customWidth="1"/>
    <col min="3615" max="3615" width="0" style="42" hidden="1" customWidth="1"/>
    <col min="3616" max="3641" width="3.625" style="42" customWidth="1"/>
    <col min="3642" max="3840" width="9" style="42"/>
    <col min="3841" max="3841" width="2.625" style="42" customWidth="1"/>
    <col min="3842" max="3842" width="8.625" style="42" customWidth="1"/>
    <col min="3843" max="3843" width="30.625" style="42" customWidth="1"/>
    <col min="3844" max="3844" width="15.625" style="42" customWidth="1"/>
    <col min="3845" max="3845" width="4.625" style="42" customWidth="1"/>
    <col min="3846" max="3847" width="6.625" style="42" customWidth="1"/>
    <col min="3848" max="3849" width="7.625" style="42" customWidth="1"/>
    <col min="3850" max="3850" width="3.625" style="42" customWidth="1"/>
    <col min="3851" max="3851" width="5.625" style="42" customWidth="1"/>
    <col min="3852" max="3853" width="6.625" style="42" customWidth="1"/>
    <col min="3854" max="3855" width="7.625" style="42" customWidth="1"/>
    <col min="3856" max="3857" width="6.625" style="42" customWidth="1"/>
    <col min="3858" max="3860" width="7.625" style="42" customWidth="1"/>
    <col min="3861" max="3861" width="8.625" style="42" customWidth="1"/>
    <col min="3862" max="3862" width="4.5" style="42" bestFit="1" customWidth="1"/>
    <col min="3863" max="3864" width="6.625" style="42" customWidth="1"/>
    <col min="3865" max="3866" width="7.625" style="42" customWidth="1"/>
    <col min="3867" max="3868" width="15.625" style="42" customWidth="1"/>
    <col min="3869" max="3869" width="30.625" style="42" customWidth="1"/>
    <col min="3870" max="3870" width="3.625" style="42" customWidth="1"/>
    <col min="3871" max="3871" width="0" style="42" hidden="1" customWidth="1"/>
    <col min="3872" max="3897" width="3.625" style="42" customWidth="1"/>
    <col min="3898" max="4096" width="9" style="42"/>
    <col min="4097" max="4097" width="2.625" style="42" customWidth="1"/>
    <col min="4098" max="4098" width="8.625" style="42" customWidth="1"/>
    <col min="4099" max="4099" width="30.625" style="42" customWidth="1"/>
    <col min="4100" max="4100" width="15.625" style="42" customWidth="1"/>
    <col min="4101" max="4101" width="4.625" style="42" customWidth="1"/>
    <col min="4102" max="4103" width="6.625" style="42" customWidth="1"/>
    <col min="4104" max="4105" width="7.625" style="42" customWidth="1"/>
    <col min="4106" max="4106" width="3.625" style="42" customWidth="1"/>
    <col min="4107" max="4107" width="5.625" style="42" customWidth="1"/>
    <col min="4108" max="4109" width="6.625" style="42" customWidth="1"/>
    <col min="4110" max="4111" width="7.625" style="42" customWidth="1"/>
    <col min="4112" max="4113" width="6.625" style="42" customWidth="1"/>
    <col min="4114" max="4116" width="7.625" style="42" customWidth="1"/>
    <col min="4117" max="4117" width="8.625" style="42" customWidth="1"/>
    <col min="4118" max="4118" width="4.5" style="42" bestFit="1" customWidth="1"/>
    <col min="4119" max="4120" width="6.625" style="42" customWidth="1"/>
    <col min="4121" max="4122" width="7.625" style="42" customWidth="1"/>
    <col min="4123" max="4124" width="15.625" style="42" customWidth="1"/>
    <col min="4125" max="4125" width="30.625" style="42" customWidth="1"/>
    <col min="4126" max="4126" width="3.625" style="42" customWidth="1"/>
    <col min="4127" max="4127" width="0" style="42" hidden="1" customWidth="1"/>
    <col min="4128" max="4153" width="3.625" style="42" customWidth="1"/>
    <col min="4154" max="4352" width="9" style="42"/>
    <col min="4353" max="4353" width="2.625" style="42" customWidth="1"/>
    <col min="4354" max="4354" width="8.625" style="42" customWidth="1"/>
    <col min="4355" max="4355" width="30.625" style="42" customWidth="1"/>
    <col min="4356" max="4356" width="15.625" style="42" customWidth="1"/>
    <col min="4357" max="4357" width="4.625" style="42" customWidth="1"/>
    <col min="4358" max="4359" width="6.625" style="42" customWidth="1"/>
    <col min="4360" max="4361" width="7.625" style="42" customWidth="1"/>
    <col min="4362" max="4362" width="3.625" style="42" customWidth="1"/>
    <col min="4363" max="4363" width="5.625" style="42" customWidth="1"/>
    <col min="4364" max="4365" width="6.625" style="42" customWidth="1"/>
    <col min="4366" max="4367" width="7.625" style="42" customWidth="1"/>
    <col min="4368" max="4369" width="6.625" style="42" customWidth="1"/>
    <col min="4370" max="4372" width="7.625" style="42" customWidth="1"/>
    <col min="4373" max="4373" width="8.625" style="42" customWidth="1"/>
    <col min="4374" max="4374" width="4.5" style="42" bestFit="1" customWidth="1"/>
    <col min="4375" max="4376" width="6.625" style="42" customWidth="1"/>
    <col min="4377" max="4378" width="7.625" style="42" customWidth="1"/>
    <col min="4379" max="4380" width="15.625" style="42" customWidth="1"/>
    <col min="4381" max="4381" width="30.625" style="42" customWidth="1"/>
    <col min="4382" max="4382" width="3.625" style="42" customWidth="1"/>
    <col min="4383" max="4383" width="0" style="42" hidden="1" customWidth="1"/>
    <col min="4384" max="4409" width="3.625" style="42" customWidth="1"/>
    <col min="4410" max="4608" width="9" style="42"/>
    <col min="4609" max="4609" width="2.625" style="42" customWidth="1"/>
    <col min="4610" max="4610" width="8.625" style="42" customWidth="1"/>
    <col min="4611" max="4611" width="30.625" style="42" customWidth="1"/>
    <col min="4612" max="4612" width="15.625" style="42" customWidth="1"/>
    <col min="4613" max="4613" width="4.625" style="42" customWidth="1"/>
    <col min="4614" max="4615" width="6.625" style="42" customWidth="1"/>
    <col min="4616" max="4617" width="7.625" style="42" customWidth="1"/>
    <col min="4618" max="4618" width="3.625" style="42" customWidth="1"/>
    <col min="4619" max="4619" width="5.625" style="42" customWidth="1"/>
    <col min="4620" max="4621" width="6.625" style="42" customWidth="1"/>
    <col min="4622" max="4623" width="7.625" style="42" customWidth="1"/>
    <col min="4624" max="4625" width="6.625" style="42" customWidth="1"/>
    <col min="4626" max="4628" width="7.625" style="42" customWidth="1"/>
    <col min="4629" max="4629" width="8.625" style="42" customWidth="1"/>
    <col min="4630" max="4630" width="4.5" style="42" bestFit="1" customWidth="1"/>
    <col min="4631" max="4632" width="6.625" style="42" customWidth="1"/>
    <col min="4633" max="4634" width="7.625" style="42" customWidth="1"/>
    <col min="4635" max="4636" width="15.625" style="42" customWidth="1"/>
    <col min="4637" max="4637" width="30.625" style="42" customWidth="1"/>
    <col min="4638" max="4638" width="3.625" style="42" customWidth="1"/>
    <col min="4639" max="4639" width="0" style="42" hidden="1" customWidth="1"/>
    <col min="4640" max="4665" width="3.625" style="42" customWidth="1"/>
    <col min="4666" max="4864" width="9" style="42"/>
    <col min="4865" max="4865" width="2.625" style="42" customWidth="1"/>
    <col min="4866" max="4866" width="8.625" style="42" customWidth="1"/>
    <col min="4867" max="4867" width="30.625" style="42" customWidth="1"/>
    <col min="4868" max="4868" width="15.625" style="42" customWidth="1"/>
    <col min="4869" max="4869" width="4.625" style="42" customWidth="1"/>
    <col min="4870" max="4871" width="6.625" style="42" customWidth="1"/>
    <col min="4872" max="4873" width="7.625" style="42" customWidth="1"/>
    <col min="4874" max="4874" width="3.625" style="42" customWidth="1"/>
    <col min="4875" max="4875" width="5.625" style="42" customWidth="1"/>
    <col min="4876" max="4877" width="6.625" style="42" customWidth="1"/>
    <col min="4878" max="4879" width="7.625" style="42" customWidth="1"/>
    <col min="4880" max="4881" width="6.625" style="42" customWidth="1"/>
    <col min="4882" max="4884" width="7.625" style="42" customWidth="1"/>
    <col min="4885" max="4885" width="8.625" style="42" customWidth="1"/>
    <col min="4886" max="4886" width="4.5" style="42" bestFit="1" customWidth="1"/>
    <col min="4887" max="4888" width="6.625" style="42" customWidth="1"/>
    <col min="4889" max="4890" width="7.625" style="42" customWidth="1"/>
    <col min="4891" max="4892" width="15.625" style="42" customWidth="1"/>
    <col min="4893" max="4893" width="30.625" style="42" customWidth="1"/>
    <col min="4894" max="4894" width="3.625" style="42" customWidth="1"/>
    <col min="4895" max="4895" width="0" style="42" hidden="1" customWidth="1"/>
    <col min="4896" max="4921" width="3.625" style="42" customWidth="1"/>
    <col min="4922" max="5120" width="9" style="42"/>
    <col min="5121" max="5121" width="2.625" style="42" customWidth="1"/>
    <col min="5122" max="5122" width="8.625" style="42" customWidth="1"/>
    <col min="5123" max="5123" width="30.625" style="42" customWidth="1"/>
    <col min="5124" max="5124" width="15.625" style="42" customWidth="1"/>
    <col min="5125" max="5125" width="4.625" style="42" customWidth="1"/>
    <col min="5126" max="5127" width="6.625" style="42" customWidth="1"/>
    <col min="5128" max="5129" width="7.625" style="42" customWidth="1"/>
    <col min="5130" max="5130" width="3.625" style="42" customWidth="1"/>
    <col min="5131" max="5131" width="5.625" style="42" customWidth="1"/>
    <col min="5132" max="5133" width="6.625" style="42" customWidth="1"/>
    <col min="5134" max="5135" width="7.625" style="42" customWidth="1"/>
    <col min="5136" max="5137" width="6.625" style="42" customWidth="1"/>
    <col min="5138" max="5140" width="7.625" style="42" customWidth="1"/>
    <col min="5141" max="5141" width="8.625" style="42" customWidth="1"/>
    <col min="5142" max="5142" width="4.5" style="42" bestFit="1" customWidth="1"/>
    <col min="5143" max="5144" width="6.625" style="42" customWidth="1"/>
    <col min="5145" max="5146" width="7.625" style="42" customWidth="1"/>
    <col min="5147" max="5148" width="15.625" style="42" customWidth="1"/>
    <col min="5149" max="5149" width="30.625" style="42" customWidth="1"/>
    <col min="5150" max="5150" width="3.625" style="42" customWidth="1"/>
    <col min="5151" max="5151" width="0" style="42" hidden="1" customWidth="1"/>
    <col min="5152" max="5177" width="3.625" style="42" customWidth="1"/>
    <col min="5178" max="5376" width="9" style="42"/>
    <col min="5377" max="5377" width="2.625" style="42" customWidth="1"/>
    <col min="5378" max="5378" width="8.625" style="42" customWidth="1"/>
    <col min="5379" max="5379" width="30.625" style="42" customWidth="1"/>
    <col min="5380" max="5380" width="15.625" style="42" customWidth="1"/>
    <col min="5381" max="5381" width="4.625" style="42" customWidth="1"/>
    <col min="5382" max="5383" width="6.625" style="42" customWidth="1"/>
    <col min="5384" max="5385" width="7.625" style="42" customWidth="1"/>
    <col min="5386" max="5386" width="3.625" style="42" customWidth="1"/>
    <col min="5387" max="5387" width="5.625" style="42" customWidth="1"/>
    <col min="5388" max="5389" width="6.625" style="42" customWidth="1"/>
    <col min="5390" max="5391" width="7.625" style="42" customWidth="1"/>
    <col min="5392" max="5393" width="6.625" style="42" customWidth="1"/>
    <col min="5394" max="5396" width="7.625" style="42" customWidth="1"/>
    <col min="5397" max="5397" width="8.625" style="42" customWidth="1"/>
    <col min="5398" max="5398" width="4.5" style="42" bestFit="1" customWidth="1"/>
    <col min="5399" max="5400" width="6.625" style="42" customWidth="1"/>
    <col min="5401" max="5402" width="7.625" style="42" customWidth="1"/>
    <col min="5403" max="5404" width="15.625" style="42" customWidth="1"/>
    <col min="5405" max="5405" width="30.625" style="42" customWidth="1"/>
    <col min="5406" max="5406" width="3.625" style="42" customWidth="1"/>
    <col min="5407" max="5407" width="0" style="42" hidden="1" customWidth="1"/>
    <col min="5408" max="5433" width="3.625" style="42" customWidth="1"/>
    <col min="5434" max="5632" width="9" style="42"/>
    <col min="5633" max="5633" width="2.625" style="42" customWidth="1"/>
    <col min="5634" max="5634" width="8.625" style="42" customWidth="1"/>
    <col min="5635" max="5635" width="30.625" style="42" customWidth="1"/>
    <col min="5636" max="5636" width="15.625" style="42" customWidth="1"/>
    <col min="5637" max="5637" width="4.625" style="42" customWidth="1"/>
    <col min="5638" max="5639" width="6.625" style="42" customWidth="1"/>
    <col min="5640" max="5641" width="7.625" style="42" customWidth="1"/>
    <col min="5642" max="5642" width="3.625" style="42" customWidth="1"/>
    <col min="5643" max="5643" width="5.625" style="42" customWidth="1"/>
    <col min="5644" max="5645" width="6.625" style="42" customWidth="1"/>
    <col min="5646" max="5647" width="7.625" style="42" customWidth="1"/>
    <col min="5648" max="5649" width="6.625" style="42" customWidth="1"/>
    <col min="5650" max="5652" width="7.625" style="42" customWidth="1"/>
    <col min="5653" max="5653" width="8.625" style="42" customWidth="1"/>
    <col min="5654" max="5654" width="4.5" style="42" bestFit="1" customWidth="1"/>
    <col min="5655" max="5656" width="6.625" style="42" customWidth="1"/>
    <col min="5657" max="5658" width="7.625" style="42" customWidth="1"/>
    <col min="5659" max="5660" width="15.625" style="42" customWidth="1"/>
    <col min="5661" max="5661" width="30.625" style="42" customWidth="1"/>
    <col min="5662" max="5662" width="3.625" style="42" customWidth="1"/>
    <col min="5663" max="5663" width="0" style="42" hidden="1" customWidth="1"/>
    <col min="5664" max="5689" width="3.625" style="42" customWidth="1"/>
    <col min="5690" max="5888" width="9" style="42"/>
    <col min="5889" max="5889" width="2.625" style="42" customWidth="1"/>
    <col min="5890" max="5890" width="8.625" style="42" customWidth="1"/>
    <col min="5891" max="5891" width="30.625" style="42" customWidth="1"/>
    <col min="5892" max="5892" width="15.625" style="42" customWidth="1"/>
    <col min="5893" max="5893" width="4.625" style="42" customWidth="1"/>
    <col min="5894" max="5895" width="6.625" style="42" customWidth="1"/>
    <col min="5896" max="5897" width="7.625" style="42" customWidth="1"/>
    <col min="5898" max="5898" width="3.625" style="42" customWidth="1"/>
    <col min="5899" max="5899" width="5.625" style="42" customWidth="1"/>
    <col min="5900" max="5901" width="6.625" style="42" customWidth="1"/>
    <col min="5902" max="5903" width="7.625" style="42" customWidth="1"/>
    <col min="5904" max="5905" width="6.625" style="42" customWidth="1"/>
    <col min="5906" max="5908" width="7.625" style="42" customWidth="1"/>
    <col min="5909" max="5909" width="8.625" style="42" customWidth="1"/>
    <col min="5910" max="5910" width="4.5" style="42" bestFit="1" customWidth="1"/>
    <col min="5911" max="5912" width="6.625" style="42" customWidth="1"/>
    <col min="5913" max="5914" width="7.625" style="42" customWidth="1"/>
    <col min="5915" max="5916" width="15.625" style="42" customWidth="1"/>
    <col min="5917" max="5917" width="30.625" style="42" customWidth="1"/>
    <col min="5918" max="5918" width="3.625" style="42" customWidth="1"/>
    <col min="5919" max="5919" width="0" style="42" hidden="1" customWidth="1"/>
    <col min="5920" max="5945" width="3.625" style="42" customWidth="1"/>
    <col min="5946" max="6144" width="9" style="42"/>
    <col min="6145" max="6145" width="2.625" style="42" customWidth="1"/>
    <col min="6146" max="6146" width="8.625" style="42" customWidth="1"/>
    <col min="6147" max="6147" width="30.625" style="42" customWidth="1"/>
    <col min="6148" max="6148" width="15.625" style="42" customWidth="1"/>
    <col min="6149" max="6149" width="4.625" style="42" customWidth="1"/>
    <col min="6150" max="6151" width="6.625" style="42" customWidth="1"/>
    <col min="6152" max="6153" width="7.625" style="42" customWidth="1"/>
    <col min="6154" max="6154" width="3.625" style="42" customWidth="1"/>
    <col min="6155" max="6155" width="5.625" style="42" customWidth="1"/>
    <col min="6156" max="6157" width="6.625" style="42" customWidth="1"/>
    <col min="6158" max="6159" width="7.625" style="42" customWidth="1"/>
    <col min="6160" max="6161" width="6.625" style="42" customWidth="1"/>
    <col min="6162" max="6164" width="7.625" style="42" customWidth="1"/>
    <col min="6165" max="6165" width="8.625" style="42" customWidth="1"/>
    <col min="6166" max="6166" width="4.5" style="42" bestFit="1" customWidth="1"/>
    <col min="6167" max="6168" width="6.625" style="42" customWidth="1"/>
    <col min="6169" max="6170" width="7.625" style="42" customWidth="1"/>
    <col min="6171" max="6172" width="15.625" style="42" customWidth="1"/>
    <col min="6173" max="6173" width="30.625" style="42" customWidth="1"/>
    <col min="6174" max="6174" width="3.625" style="42" customWidth="1"/>
    <col min="6175" max="6175" width="0" style="42" hidden="1" customWidth="1"/>
    <col min="6176" max="6201" width="3.625" style="42" customWidth="1"/>
    <col min="6202" max="6400" width="9" style="42"/>
    <col min="6401" max="6401" width="2.625" style="42" customWidth="1"/>
    <col min="6402" max="6402" width="8.625" style="42" customWidth="1"/>
    <col min="6403" max="6403" width="30.625" style="42" customWidth="1"/>
    <col min="6404" max="6404" width="15.625" style="42" customWidth="1"/>
    <col min="6405" max="6405" width="4.625" style="42" customWidth="1"/>
    <col min="6406" max="6407" width="6.625" style="42" customWidth="1"/>
    <col min="6408" max="6409" width="7.625" style="42" customWidth="1"/>
    <col min="6410" max="6410" width="3.625" style="42" customWidth="1"/>
    <col min="6411" max="6411" width="5.625" style="42" customWidth="1"/>
    <col min="6412" max="6413" width="6.625" style="42" customWidth="1"/>
    <col min="6414" max="6415" width="7.625" style="42" customWidth="1"/>
    <col min="6416" max="6417" width="6.625" style="42" customWidth="1"/>
    <col min="6418" max="6420" width="7.625" style="42" customWidth="1"/>
    <col min="6421" max="6421" width="8.625" style="42" customWidth="1"/>
    <col min="6422" max="6422" width="4.5" style="42" bestFit="1" customWidth="1"/>
    <col min="6423" max="6424" width="6.625" style="42" customWidth="1"/>
    <col min="6425" max="6426" width="7.625" style="42" customWidth="1"/>
    <col min="6427" max="6428" width="15.625" style="42" customWidth="1"/>
    <col min="6429" max="6429" width="30.625" style="42" customWidth="1"/>
    <col min="6430" max="6430" width="3.625" style="42" customWidth="1"/>
    <col min="6431" max="6431" width="0" style="42" hidden="1" customWidth="1"/>
    <col min="6432" max="6457" width="3.625" style="42" customWidth="1"/>
    <col min="6458" max="6656" width="9" style="42"/>
    <col min="6657" max="6657" width="2.625" style="42" customWidth="1"/>
    <col min="6658" max="6658" width="8.625" style="42" customWidth="1"/>
    <col min="6659" max="6659" width="30.625" style="42" customWidth="1"/>
    <col min="6660" max="6660" width="15.625" style="42" customWidth="1"/>
    <col min="6661" max="6661" width="4.625" style="42" customWidth="1"/>
    <col min="6662" max="6663" width="6.625" style="42" customWidth="1"/>
    <col min="6664" max="6665" width="7.625" style="42" customWidth="1"/>
    <col min="6666" max="6666" width="3.625" style="42" customWidth="1"/>
    <col min="6667" max="6667" width="5.625" style="42" customWidth="1"/>
    <col min="6668" max="6669" width="6.625" style="42" customWidth="1"/>
    <col min="6670" max="6671" width="7.625" style="42" customWidth="1"/>
    <col min="6672" max="6673" width="6.625" style="42" customWidth="1"/>
    <col min="6674" max="6676" width="7.625" style="42" customWidth="1"/>
    <col min="6677" max="6677" width="8.625" style="42" customWidth="1"/>
    <col min="6678" max="6678" width="4.5" style="42" bestFit="1" customWidth="1"/>
    <col min="6679" max="6680" width="6.625" style="42" customWidth="1"/>
    <col min="6681" max="6682" width="7.625" style="42" customWidth="1"/>
    <col min="6683" max="6684" width="15.625" style="42" customWidth="1"/>
    <col min="6685" max="6685" width="30.625" style="42" customWidth="1"/>
    <col min="6686" max="6686" width="3.625" style="42" customWidth="1"/>
    <col min="6687" max="6687" width="0" style="42" hidden="1" customWidth="1"/>
    <col min="6688" max="6713" width="3.625" style="42" customWidth="1"/>
    <col min="6714" max="6912" width="9" style="42"/>
    <col min="6913" max="6913" width="2.625" style="42" customWidth="1"/>
    <col min="6914" max="6914" width="8.625" style="42" customWidth="1"/>
    <col min="6915" max="6915" width="30.625" style="42" customWidth="1"/>
    <col min="6916" max="6916" width="15.625" style="42" customWidth="1"/>
    <col min="6917" max="6917" width="4.625" style="42" customWidth="1"/>
    <col min="6918" max="6919" width="6.625" style="42" customWidth="1"/>
    <col min="6920" max="6921" width="7.625" style="42" customWidth="1"/>
    <col min="6922" max="6922" width="3.625" style="42" customWidth="1"/>
    <col min="6923" max="6923" width="5.625" style="42" customWidth="1"/>
    <col min="6924" max="6925" width="6.625" style="42" customWidth="1"/>
    <col min="6926" max="6927" width="7.625" style="42" customWidth="1"/>
    <col min="6928" max="6929" width="6.625" style="42" customWidth="1"/>
    <col min="6930" max="6932" width="7.625" style="42" customWidth="1"/>
    <col min="6933" max="6933" width="8.625" style="42" customWidth="1"/>
    <col min="6934" max="6934" width="4.5" style="42" bestFit="1" customWidth="1"/>
    <col min="6935" max="6936" width="6.625" style="42" customWidth="1"/>
    <col min="6937" max="6938" width="7.625" style="42" customWidth="1"/>
    <col min="6939" max="6940" width="15.625" style="42" customWidth="1"/>
    <col min="6941" max="6941" width="30.625" style="42" customWidth="1"/>
    <col min="6942" max="6942" width="3.625" style="42" customWidth="1"/>
    <col min="6943" max="6943" width="0" style="42" hidden="1" customWidth="1"/>
    <col min="6944" max="6969" width="3.625" style="42" customWidth="1"/>
    <col min="6970" max="7168" width="9" style="42"/>
    <col min="7169" max="7169" width="2.625" style="42" customWidth="1"/>
    <col min="7170" max="7170" width="8.625" style="42" customWidth="1"/>
    <col min="7171" max="7171" width="30.625" style="42" customWidth="1"/>
    <col min="7172" max="7172" width="15.625" style="42" customWidth="1"/>
    <col min="7173" max="7173" width="4.625" style="42" customWidth="1"/>
    <col min="7174" max="7175" width="6.625" style="42" customWidth="1"/>
    <col min="7176" max="7177" width="7.625" style="42" customWidth="1"/>
    <col min="7178" max="7178" width="3.625" style="42" customWidth="1"/>
    <col min="7179" max="7179" width="5.625" style="42" customWidth="1"/>
    <col min="7180" max="7181" width="6.625" style="42" customWidth="1"/>
    <col min="7182" max="7183" width="7.625" style="42" customWidth="1"/>
    <col min="7184" max="7185" width="6.625" style="42" customWidth="1"/>
    <col min="7186" max="7188" width="7.625" style="42" customWidth="1"/>
    <col min="7189" max="7189" width="8.625" style="42" customWidth="1"/>
    <col min="7190" max="7190" width="4.5" style="42" bestFit="1" customWidth="1"/>
    <col min="7191" max="7192" width="6.625" style="42" customWidth="1"/>
    <col min="7193" max="7194" width="7.625" style="42" customWidth="1"/>
    <col min="7195" max="7196" width="15.625" style="42" customWidth="1"/>
    <col min="7197" max="7197" width="30.625" style="42" customWidth="1"/>
    <col min="7198" max="7198" width="3.625" style="42" customWidth="1"/>
    <col min="7199" max="7199" width="0" style="42" hidden="1" customWidth="1"/>
    <col min="7200" max="7225" width="3.625" style="42" customWidth="1"/>
    <col min="7226" max="7424" width="9" style="42"/>
    <col min="7425" max="7425" width="2.625" style="42" customWidth="1"/>
    <col min="7426" max="7426" width="8.625" style="42" customWidth="1"/>
    <col min="7427" max="7427" width="30.625" style="42" customWidth="1"/>
    <col min="7428" max="7428" width="15.625" style="42" customWidth="1"/>
    <col min="7429" max="7429" width="4.625" style="42" customWidth="1"/>
    <col min="7430" max="7431" width="6.625" style="42" customWidth="1"/>
    <col min="7432" max="7433" width="7.625" style="42" customWidth="1"/>
    <col min="7434" max="7434" width="3.625" style="42" customWidth="1"/>
    <col min="7435" max="7435" width="5.625" style="42" customWidth="1"/>
    <col min="7436" max="7437" width="6.625" style="42" customWidth="1"/>
    <col min="7438" max="7439" width="7.625" style="42" customWidth="1"/>
    <col min="7440" max="7441" width="6.625" style="42" customWidth="1"/>
    <col min="7442" max="7444" width="7.625" style="42" customWidth="1"/>
    <col min="7445" max="7445" width="8.625" style="42" customWidth="1"/>
    <col min="7446" max="7446" width="4.5" style="42" bestFit="1" customWidth="1"/>
    <col min="7447" max="7448" width="6.625" style="42" customWidth="1"/>
    <col min="7449" max="7450" width="7.625" style="42" customWidth="1"/>
    <col min="7451" max="7452" width="15.625" style="42" customWidth="1"/>
    <col min="7453" max="7453" width="30.625" style="42" customWidth="1"/>
    <col min="7454" max="7454" width="3.625" style="42" customWidth="1"/>
    <col min="7455" max="7455" width="0" style="42" hidden="1" customWidth="1"/>
    <col min="7456" max="7481" width="3.625" style="42" customWidth="1"/>
    <col min="7482" max="7680" width="9" style="42"/>
    <col min="7681" max="7681" width="2.625" style="42" customWidth="1"/>
    <col min="7682" max="7682" width="8.625" style="42" customWidth="1"/>
    <col min="7683" max="7683" width="30.625" style="42" customWidth="1"/>
    <col min="7684" max="7684" width="15.625" style="42" customWidth="1"/>
    <col min="7685" max="7685" width="4.625" style="42" customWidth="1"/>
    <col min="7686" max="7687" width="6.625" style="42" customWidth="1"/>
    <col min="7688" max="7689" width="7.625" style="42" customWidth="1"/>
    <col min="7690" max="7690" width="3.625" style="42" customWidth="1"/>
    <col min="7691" max="7691" width="5.625" style="42" customWidth="1"/>
    <col min="7692" max="7693" width="6.625" style="42" customWidth="1"/>
    <col min="7694" max="7695" width="7.625" style="42" customWidth="1"/>
    <col min="7696" max="7697" width="6.625" style="42" customWidth="1"/>
    <col min="7698" max="7700" width="7.625" style="42" customWidth="1"/>
    <col min="7701" max="7701" width="8.625" style="42" customWidth="1"/>
    <col min="7702" max="7702" width="4.5" style="42" bestFit="1" customWidth="1"/>
    <col min="7703" max="7704" width="6.625" style="42" customWidth="1"/>
    <col min="7705" max="7706" width="7.625" style="42" customWidth="1"/>
    <col min="7707" max="7708" width="15.625" style="42" customWidth="1"/>
    <col min="7709" max="7709" width="30.625" style="42" customWidth="1"/>
    <col min="7710" max="7710" width="3.625" style="42" customWidth="1"/>
    <col min="7711" max="7711" width="0" style="42" hidden="1" customWidth="1"/>
    <col min="7712" max="7737" width="3.625" style="42" customWidth="1"/>
    <col min="7738" max="7936" width="9" style="42"/>
    <col min="7937" max="7937" width="2.625" style="42" customWidth="1"/>
    <col min="7938" max="7938" width="8.625" style="42" customWidth="1"/>
    <col min="7939" max="7939" width="30.625" style="42" customWidth="1"/>
    <col min="7940" max="7940" width="15.625" style="42" customWidth="1"/>
    <col min="7941" max="7941" width="4.625" style="42" customWidth="1"/>
    <col min="7942" max="7943" width="6.625" style="42" customWidth="1"/>
    <col min="7944" max="7945" width="7.625" style="42" customWidth="1"/>
    <col min="7946" max="7946" width="3.625" style="42" customWidth="1"/>
    <col min="7947" max="7947" width="5.625" style="42" customWidth="1"/>
    <col min="7948" max="7949" width="6.625" style="42" customWidth="1"/>
    <col min="7950" max="7951" width="7.625" style="42" customWidth="1"/>
    <col min="7952" max="7953" width="6.625" style="42" customWidth="1"/>
    <col min="7954" max="7956" width="7.625" style="42" customWidth="1"/>
    <col min="7957" max="7957" width="8.625" style="42" customWidth="1"/>
    <col min="7958" max="7958" width="4.5" style="42" bestFit="1" customWidth="1"/>
    <col min="7959" max="7960" width="6.625" style="42" customWidth="1"/>
    <col min="7961" max="7962" width="7.625" style="42" customWidth="1"/>
    <col min="7963" max="7964" width="15.625" style="42" customWidth="1"/>
    <col min="7965" max="7965" width="30.625" style="42" customWidth="1"/>
    <col min="7966" max="7966" width="3.625" style="42" customWidth="1"/>
    <col min="7967" max="7967" width="0" style="42" hidden="1" customWidth="1"/>
    <col min="7968" max="7993" width="3.625" style="42" customWidth="1"/>
    <col min="7994" max="8192" width="9" style="42"/>
    <col min="8193" max="8193" width="2.625" style="42" customWidth="1"/>
    <col min="8194" max="8194" width="8.625" style="42" customWidth="1"/>
    <col min="8195" max="8195" width="30.625" style="42" customWidth="1"/>
    <col min="8196" max="8196" width="15.625" style="42" customWidth="1"/>
    <col min="8197" max="8197" width="4.625" style="42" customWidth="1"/>
    <col min="8198" max="8199" width="6.625" style="42" customWidth="1"/>
    <col min="8200" max="8201" width="7.625" style="42" customWidth="1"/>
    <col min="8202" max="8202" width="3.625" style="42" customWidth="1"/>
    <col min="8203" max="8203" width="5.625" style="42" customWidth="1"/>
    <col min="8204" max="8205" width="6.625" style="42" customWidth="1"/>
    <col min="8206" max="8207" width="7.625" style="42" customWidth="1"/>
    <col min="8208" max="8209" width="6.625" style="42" customWidth="1"/>
    <col min="8210" max="8212" width="7.625" style="42" customWidth="1"/>
    <col min="8213" max="8213" width="8.625" style="42" customWidth="1"/>
    <col min="8214" max="8214" width="4.5" style="42" bestFit="1" customWidth="1"/>
    <col min="8215" max="8216" width="6.625" style="42" customWidth="1"/>
    <col min="8217" max="8218" width="7.625" style="42" customWidth="1"/>
    <col min="8219" max="8220" width="15.625" style="42" customWidth="1"/>
    <col min="8221" max="8221" width="30.625" style="42" customWidth="1"/>
    <col min="8222" max="8222" width="3.625" style="42" customWidth="1"/>
    <col min="8223" max="8223" width="0" style="42" hidden="1" customWidth="1"/>
    <col min="8224" max="8249" width="3.625" style="42" customWidth="1"/>
    <col min="8250" max="8448" width="9" style="42"/>
    <col min="8449" max="8449" width="2.625" style="42" customWidth="1"/>
    <col min="8450" max="8450" width="8.625" style="42" customWidth="1"/>
    <col min="8451" max="8451" width="30.625" style="42" customWidth="1"/>
    <col min="8452" max="8452" width="15.625" style="42" customWidth="1"/>
    <col min="8453" max="8453" width="4.625" style="42" customWidth="1"/>
    <col min="8454" max="8455" width="6.625" style="42" customWidth="1"/>
    <col min="8456" max="8457" width="7.625" style="42" customWidth="1"/>
    <col min="8458" max="8458" width="3.625" style="42" customWidth="1"/>
    <col min="8459" max="8459" width="5.625" style="42" customWidth="1"/>
    <col min="8460" max="8461" width="6.625" style="42" customWidth="1"/>
    <col min="8462" max="8463" width="7.625" style="42" customWidth="1"/>
    <col min="8464" max="8465" width="6.625" style="42" customWidth="1"/>
    <col min="8466" max="8468" width="7.625" style="42" customWidth="1"/>
    <col min="8469" max="8469" width="8.625" style="42" customWidth="1"/>
    <col min="8470" max="8470" width="4.5" style="42" bestFit="1" customWidth="1"/>
    <col min="8471" max="8472" width="6.625" style="42" customWidth="1"/>
    <col min="8473" max="8474" width="7.625" style="42" customWidth="1"/>
    <col min="8475" max="8476" width="15.625" style="42" customWidth="1"/>
    <col min="8477" max="8477" width="30.625" style="42" customWidth="1"/>
    <col min="8478" max="8478" width="3.625" style="42" customWidth="1"/>
    <col min="8479" max="8479" width="0" style="42" hidden="1" customWidth="1"/>
    <col min="8480" max="8505" width="3.625" style="42" customWidth="1"/>
    <col min="8506" max="8704" width="9" style="42"/>
    <col min="8705" max="8705" width="2.625" style="42" customWidth="1"/>
    <col min="8706" max="8706" width="8.625" style="42" customWidth="1"/>
    <col min="8707" max="8707" width="30.625" style="42" customWidth="1"/>
    <col min="8708" max="8708" width="15.625" style="42" customWidth="1"/>
    <col min="8709" max="8709" width="4.625" style="42" customWidth="1"/>
    <col min="8710" max="8711" width="6.625" style="42" customWidth="1"/>
    <col min="8712" max="8713" width="7.625" style="42" customWidth="1"/>
    <col min="8714" max="8714" width="3.625" style="42" customWidth="1"/>
    <col min="8715" max="8715" width="5.625" style="42" customWidth="1"/>
    <col min="8716" max="8717" width="6.625" style="42" customWidth="1"/>
    <col min="8718" max="8719" width="7.625" style="42" customWidth="1"/>
    <col min="8720" max="8721" width="6.625" style="42" customWidth="1"/>
    <col min="8722" max="8724" width="7.625" style="42" customWidth="1"/>
    <col min="8725" max="8725" width="8.625" style="42" customWidth="1"/>
    <col min="8726" max="8726" width="4.5" style="42" bestFit="1" customWidth="1"/>
    <col min="8727" max="8728" width="6.625" style="42" customWidth="1"/>
    <col min="8729" max="8730" width="7.625" style="42" customWidth="1"/>
    <col min="8731" max="8732" width="15.625" style="42" customWidth="1"/>
    <col min="8733" max="8733" width="30.625" style="42" customWidth="1"/>
    <col min="8734" max="8734" width="3.625" style="42" customWidth="1"/>
    <col min="8735" max="8735" width="0" style="42" hidden="1" customWidth="1"/>
    <col min="8736" max="8761" width="3.625" style="42" customWidth="1"/>
    <col min="8762" max="8960" width="9" style="42"/>
    <col min="8961" max="8961" width="2.625" style="42" customWidth="1"/>
    <col min="8962" max="8962" width="8.625" style="42" customWidth="1"/>
    <col min="8963" max="8963" width="30.625" style="42" customWidth="1"/>
    <col min="8964" max="8964" width="15.625" style="42" customWidth="1"/>
    <col min="8965" max="8965" width="4.625" style="42" customWidth="1"/>
    <col min="8966" max="8967" width="6.625" style="42" customWidth="1"/>
    <col min="8968" max="8969" width="7.625" style="42" customWidth="1"/>
    <col min="8970" max="8970" width="3.625" style="42" customWidth="1"/>
    <col min="8971" max="8971" width="5.625" style="42" customWidth="1"/>
    <col min="8972" max="8973" width="6.625" style="42" customWidth="1"/>
    <col min="8974" max="8975" width="7.625" style="42" customWidth="1"/>
    <col min="8976" max="8977" width="6.625" style="42" customWidth="1"/>
    <col min="8978" max="8980" width="7.625" style="42" customWidth="1"/>
    <col min="8981" max="8981" width="8.625" style="42" customWidth="1"/>
    <col min="8982" max="8982" width="4.5" style="42" bestFit="1" customWidth="1"/>
    <col min="8983" max="8984" width="6.625" style="42" customWidth="1"/>
    <col min="8985" max="8986" width="7.625" style="42" customWidth="1"/>
    <col min="8987" max="8988" width="15.625" style="42" customWidth="1"/>
    <col min="8989" max="8989" width="30.625" style="42" customWidth="1"/>
    <col min="8990" max="8990" width="3.625" style="42" customWidth="1"/>
    <col min="8991" max="8991" width="0" style="42" hidden="1" customWidth="1"/>
    <col min="8992" max="9017" width="3.625" style="42" customWidth="1"/>
    <col min="9018" max="9216" width="9" style="42"/>
    <col min="9217" max="9217" width="2.625" style="42" customWidth="1"/>
    <col min="9218" max="9218" width="8.625" style="42" customWidth="1"/>
    <col min="9219" max="9219" width="30.625" style="42" customWidth="1"/>
    <col min="9220" max="9220" width="15.625" style="42" customWidth="1"/>
    <col min="9221" max="9221" width="4.625" style="42" customWidth="1"/>
    <col min="9222" max="9223" width="6.625" style="42" customWidth="1"/>
    <col min="9224" max="9225" width="7.625" style="42" customWidth="1"/>
    <col min="9226" max="9226" width="3.625" style="42" customWidth="1"/>
    <col min="9227" max="9227" width="5.625" style="42" customWidth="1"/>
    <col min="9228" max="9229" width="6.625" style="42" customWidth="1"/>
    <col min="9230" max="9231" width="7.625" style="42" customWidth="1"/>
    <col min="9232" max="9233" width="6.625" style="42" customWidth="1"/>
    <col min="9234" max="9236" width="7.625" style="42" customWidth="1"/>
    <col min="9237" max="9237" width="8.625" style="42" customWidth="1"/>
    <col min="9238" max="9238" width="4.5" style="42" bestFit="1" customWidth="1"/>
    <col min="9239" max="9240" width="6.625" style="42" customWidth="1"/>
    <col min="9241" max="9242" width="7.625" style="42" customWidth="1"/>
    <col min="9243" max="9244" width="15.625" style="42" customWidth="1"/>
    <col min="9245" max="9245" width="30.625" style="42" customWidth="1"/>
    <col min="9246" max="9246" width="3.625" style="42" customWidth="1"/>
    <col min="9247" max="9247" width="0" style="42" hidden="1" customWidth="1"/>
    <col min="9248" max="9273" width="3.625" style="42" customWidth="1"/>
    <col min="9274" max="9472" width="9" style="42"/>
    <col min="9473" max="9473" width="2.625" style="42" customWidth="1"/>
    <col min="9474" max="9474" width="8.625" style="42" customWidth="1"/>
    <col min="9475" max="9475" width="30.625" style="42" customWidth="1"/>
    <col min="9476" max="9476" width="15.625" style="42" customWidth="1"/>
    <col min="9477" max="9477" width="4.625" style="42" customWidth="1"/>
    <col min="9478" max="9479" width="6.625" style="42" customWidth="1"/>
    <col min="9480" max="9481" width="7.625" style="42" customWidth="1"/>
    <col min="9482" max="9482" width="3.625" style="42" customWidth="1"/>
    <col min="9483" max="9483" width="5.625" style="42" customWidth="1"/>
    <col min="9484" max="9485" width="6.625" style="42" customWidth="1"/>
    <col min="9486" max="9487" width="7.625" style="42" customWidth="1"/>
    <col min="9488" max="9489" width="6.625" style="42" customWidth="1"/>
    <col min="9490" max="9492" width="7.625" style="42" customWidth="1"/>
    <col min="9493" max="9493" width="8.625" style="42" customWidth="1"/>
    <col min="9494" max="9494" width="4.5" style="42" bestFit="1" customWidth="1"/>
    <col min="9495" max="9496" width="6.625" style="42" customWidth="1"/>
    <col min="9497" max="9498" width="7.625" style="42" customWidth="1"/>
    <col min="9499" max="9500" width="15.625" style="42" customWidth="1"/>
    <col min="9501" max="9501" width="30.625" style="42" customWidth="1"/>
    <col min="9502" max="9502" width="3.625" style="42" customWidth="1"/>
    <col min="9503" max="9503" width="0" style="42" hidden="1" customWidth="1"/>
    <col min="9504" max="9529" width="3.625" style="42" customWidth="1"/>
    <col min="9530" max="9728" width="9" style="42"/>
    <col min="9729" max="9729" width="2.625" style="42" customWidth="1"/>
    <col min="9730" max="9730" width="8.625" style="42" customWidth="1"/>
    <col min="9731" max="9731" width="30.625" style="42" customWidth="1"/>
    <col min="9732" max="9732" width="15.625" style="42" customWidth="1"/>
    <col min="9733" max="9733" width="4.625" style="42" customWidth="1"/>
    <col min="9734" max="9735" width="6.625" style="42" customWidth="1"/>
    <col min="9736" max="9737" width="7.625" style="42" customWidth="1"/>
    <col min="9738" max="9738" width="3.625" style="42" customWidth="1"/>
    <col min="9739" max="9739" width="5.625" style="42" customWidth="1"/>
    <col min="9740" max="9741" width="6.625" style="42" customWidth="1"/>
    <col min="9742" max="9743" width="7.625" style="42" customWidth="1"/>
    <col min="9744" max="9745" width="6.625" style="42" customWidth="1"/>
    <col min="9746" max="9748" width="7.625" style="42" customWidth="1"/>
    <col min="9749" max="9749" width="8.625" style="42" customWidth="1"/>
    <col min="9750" max="9750" width="4.5" style="42" bestFit="1" customWidth="1"/>
    <col min="9751" max="9752" width="6.625" style="42" customWidth="1"/>
    <col min="9753" max="9754" width="7.625" style="42" customWidth="1"/>
    <col min="9755" max="9756" width="15.625" style="42" customWidth="1"/>
    <col min="9757" max="9757" width="30.625" style="42" customWidth="1"/>
    <col min="9758" max="9758" width="3.625" style="42" customWidth="1"/>
    <col min="9759" max="9759" width="0" style="42" hidden="1" customWidth="1"/>
    <col min="9760" max="9785" width="3.625" style="42" customWidth="1"/>
    <col min="9786" max="9984" width="9" style="42"/>
    <col min="9985" max="9985" width="2.625" style="42" customWidth="1"/>
    <col min="9986" max="9986" width="8.625" style="42" customWidth="1"/>
    <col min="9987" max="9987" width="30.625" style="42" customWidth="1"/>
    <col min="9988" max="9988" width="15.625" style="42" customWidth="1"/>
    <col min="9989" max="9989" width="4.625" style="42" customWidth="1"/>
    <col min="9990" max="9991" width="6.625" style="42" customWidth="1"/>
    <col min="9992" max="9993" width="7.625" style="42" customWidth="1"/>
    <col min="9994" max="9994" width="3.625" style="42" customWidth="1"/>
    <col min="9995" max="9995" width="5.625" style="42" customWidth="1"/>
    <col min="9996" max="9997" width="6.625" style="42" customWidth="1"/>
    <col min="9998" max="9999" width="7.625" style="42" customWidth="1"/>
    <col min="10000" max="10001" width="6.625" style="42" customWidth="1"/>
    <col min="10002" max="10004" width="7.625" style="42" customWidth="1"/>
    <col min="10005" max="10005" width="8.625" style="42" customWidth="1"/>
    <col min="10006" max="10006" width="4.5" style="42" bestFit="1" customWidth="1"/>
    <col min="10007" max="10008" width="6.625" style="42" customWidth="1"/>
    <col min="10009" max="10010" width="7.625" style="42" customWidth="1"/>
    <col min="10011" max="10012" width="15.625" style="42" customWidth="1"/>
    <col min="10013" max="10013" width="30.625" style="42" customWidth="1"/>
    <col min="10014" max="10014" width="3.625" style="42" customWidth="1"/>
    <col min="10015" max="10015" width="0" style="42" hidden="1" customWidth="1"/>
    <col min="10016" max="10041" width="3.625" style="42" customWidth="1"/>
    <col min="10042" max="10240" width="9" style="42"/>
    <col min="10241" max="10241" width="2.625" style="42" customWidth="1"/>
    <col min="10242" max="10242" width="8.625" style="42" customWidth="1"/>
    <col min="10243" max="10243" width="30.625" style="42" customWidth="1"/>
    <col min="10244" max="10244" width="15.625" style="42" customWidth="1"/>
    <col min="10245" max="10245" width="4.625" style="42" customWidth="1"/>
    <col min="10246" max="10247" width="6.625" style="42" customWidth="1"/>
    <col min="10248" max="10249" width="7.625" style="42" customWidth="1"/>
    <col min="10250" max="10250" width="3.625" style="42" customWidth="1"/>
    <col min="10251" max="10251" width="5.625" style="42" customWidth="1"/>
    <col min="10252" max="10253" width="6.625" style="42" customWidth="1"/>
    <col min="10254" max="10255" width="7.625" style="42" customWidth="1"/>
    <col min="10256" max="10257" width="6.625" style="42" customWidth="1"/>
    <col min="10258" max="10260" width="7.625" style="42" customWidth="1"/>
    <col min="10261" max="10261" width="8.625" style="42" customWidth="1"/>
    <col min="10262" max="10262" width="4.5" style="42" bestFit="1" customWidth="1"/>
    <col min="10263" max="10264" width="6.625" style="42" customWidth="1"/>
    <col min="10265" max="10266" width="7.625" style="42" customWidth="1"/>
    <col min="10267" max="10268" width="15.625" style="42" customWidth="1"/>
    <col min="10269" max="10269" width="30.625" style="42" customWidth="1"/>
    <col min="10270" max="10270" width="3.625" style="42" customWidth="1"/>
    <col min="10271" max="10271" width="0" style="42" hidden="1" customWidth="1"/>
    <col min="10272" max="10297" width="3.625" style="42" customWidth="1"/>
    <col min="10298" max="10496" width="9" style="42"/>
    <col min="10497" max="10497" width="2.625" style="42" customWidth="1"/>
    <col min="10498" max="10498" width="8.625" style="42" customWidth="1"/>
    <col min="10499" max="10499" width="30.625" style="42" customWidth="1"/>
    <col min="10500" max="10500" width="15.625" style="42" customWidth="1"/>
    <col min="10501" max="10501" width="4.625" style="42" customWidth="1"/>
    <col min="10502" max="10503" width="6.625" style="42" customWidth="1"/>
    <col min="10504" max="10505" width="7.625" style="42" customWidth="1"/>
    <col min="10506" max="10506" width="3.625" style="42" customWidth="1"/>
    <col min="10507" max="10507" width="5.625" style="42" customWidth="1"/>
    <col min="10508" max="10509" width="6.625" style="42" customWidth="1"/>
    <col min="10510" max="10511" width="7.625" style="42" customWidth="1"/>
    <col min="10512" max="10513" width="6.625" style="42" customWidth="1"/>
    <col min="10514" max="10516" width="7.625" style="42" customWidth="1"/>
    <col min="10517" max="10517" width="8.625" style="42" customWidth="1"/>
    <col min="10518" max="10518" width="4.5" style="42" bestFit="1" customWidth="1"/>
    <col min="10519" max="10520" width="6.625" style="42" customWidth="1"/>
    <col min="10521" max="10522" width="7.625" style="42" customWidth="1"/>
    <col min="10523" max="10524" width="15.625" style="42" customWidth="1"/>
    <col min="10525" max="10525" width="30.625" style="42" customWidth="1"/>
    <col min="10526" max="10526" width="3.625" style="42" customWidth="1"/>
    <col min="10527" max="10527" width="0" style="42" hidden="1" customWidth="1"/>
    <col min="10528" max="10553" width="3.625" style="42" customWidth="1"/>
    <col min="10554" max="10752" width="9" style="42"/>
    <col min="10753" max="10753" width="2.625" style="42" customWidth="1"/>
    <col min="10754" max="10754" width="8.625" style="42" customWidth="1"/>
    <col min="10755" max="10755" width="30.625" style="42" customWidth="1"/>
    <col min="10756" max="10756" width="15.625" style="42" customWidth="1"/>
    <col min="10757" max="10757" width="4.625" style="42" customWidth="1"/>
    <col min="10758" max="10759" width="6.625" style="42" customWidth="1"/>
    <col min="10760" max="10761" width="7.625" style="42" customWidth="1"/>
    <col min="10762" max="10762" width="3.625" style="42" customWidth="1"/>
    <col min="10763" max="10763" width="5.625" style="42" customWidth="1"/>
    <col min="10764" max="10765" width="6.625" style="42" customWidth="1"/>
    <col min="10766" max="10767" width="7.625" style="42" customWidth="1"/>
    <col min="10768" max="10769" width="6.625" style="42" customWidth="1"/>
    <col min="10770" max="10772" width="7.625" style="42" customWidth="1"/>
    <col min="10773" max="10773" width="8.625" style="42" customWidth="1"/>
    <col min="10774" max="10774" width="4.5" style="42" bestFit="1" customWidth="1"/>
    <col min="10775" max="10776" width="6.625" style="42" customWidth="1"/>
    <col min="10777" max="10778" width="7.625" style="42" customWidth="1"/>
    <col min="10779" max="10780" width="15.625" style="42" customWidth="1"/>
    <col min="10781" max="10781" width="30.625" style="42" customWidth="1"/>
    <col min="10782" max="10782" width="3.625" style="42" customWidth="1"/>
    <col min="10783" max="10783" width="0" style="42" hidden="1" customWidth="1"/>
    <col min="10784" max="10809" width="3.625" style="42" customWidth="1"/>
    <col min="10810" max="11008" width="9" style="42"/>
    <col min="11009" max="11009" width="2.625" style="42" customWidth="1"/>
    <col min="11010" max="11010" width="8.625" style="42" customWidth="1"/>
    <col min="11011" max="11011" width="30.625" style="42" customWidth="1"/>
    <col min="11012" max="11012" width="15.625" style="42" customWidth="1"/>
    <col min="11013" max="11013" width="4.625" style="42" customWidth="1"/>
    <col min="11014" max="11015" width="6.625" style="42" customWidth="1"/>
    <col min="11016" max="11017" width="7.625" style="42" customWidth="1"/>
    <col min="11018" max="11018" width="3.625" style="42" customWidth="1"/>
    <col min="11019" max="11019" width="5.625" style="42" customWidth="1"/>
    <col min="11020" max="11021" width="6.625" style="42" customWidth="1"/>
    <col min="11022" max="11023" width="7.625" style="42" customWidth="1"/>
    <col min="11024" max="11025" width="6.625" style="42" customWidth="1"/>
    <col min="11026" max="11028" width="7.625" style="42" customWidth="1"/>
    <col min="11029" max="11029" width="8.625" style="42" customWidth="1"/>
    <col min="11030" max="11030" width="4.5" style="42" bestFit="1" customWidth="1"/>
    <col min="11031" max="11032" width="6.625" style="42" customWidth="1"/>
    <col min="11033" max="11034" width="7.625" style="42" customWidth="1"/>
    <col min="11035" max="11036" width="15.625" style="42" customWidth="1"/>
    <col min="11037" max="11037" width="30.625" style="42" customWidth="1"/>
    <col min="11038" max="11038" width="3.625" style="42" customWidth="1"/>
    <col min="11039" max="11039" width="0" style="42" hidden="1" customWidth="1"/>
    <col min="11040" max="11065" width="3.625" style="42" customWidth="1"/>
    <col min="11066" max="11264" width="9" style="42"/>
    <col min="11265" max="11265" width="2.625" style="42" customWidth="1"/>
    <col min="11266" max="11266" width="8.625" style="42" customWidth="1"/>
    <col min="11267" max="11267" width="30.625" style="42" customWidth="1"/>
    <col min="11268" max="11268" width="15.625" style="42" customWidth="1"/>
    <col min="11269" max="11269" width="4.625" style="42" customWidth="1"/>
    <col min="11270" max="11271" width="6.625" style="42" customWidth="1"/>
    <col min="11272" max="11273" width="7.625" style="42" customWidth="1"/>
    <col min="11274" max="11274" width="3.625" style="42" customWidth="1"/>
    <col min="11275" max="11275" width="5.625" style="42" customWidth="1"/>
    <col min="11276" max="11277" width="6.625" style="42" customWidth="1"/>
    <col min="11278" max="11279" width="7.625" style="42" customWidth="1"/>
    <col min="11280" max="11281" width="6.625" style="42" customWidth="1"/>
    <col min="11282" max="11284" width="7.625" style="42" customWidth="1"/>
    <col min="11285" max="11285" width="8.625" style="42" customWidth="1"/>
    <col min="11286" max="11286" width="4.5" style="42" bestFit="1" customWidth="1"/>
    <col min="11287" max="11288" width="6.625" style="42" customWidth="1"/>
    <col min="11289" max="11290" width="7.625" style="42" customWidth="1"/>
    <col min="11291" max="11292" width="15.625" style="42" customWidth="1"/>
    <col min="11293" max="11293" width="30.625" style="42" customWidth="1"/>
    <col min="11294" max="11294" width="3.625" style="42" customWidth="1"/>
    <col min="11295" max="11295" width="0" style="42" hidden="1" customWidth="1"/>
    <col min="11296" max="11321" width="3.625" style="42" customWidth="1"/>
    <col min="11322" max="11520" width="9" style="42"/>
    <col min="11521" max="11521" width="2.625" style="42" customWidth="1"/>
    <col min="11522" max="11522" width="8.625" style="42" customWidth="1"/>
    <col min="11523" max="11523" width="30.625" style="42" customWidth="1"/>
    <col min="11524" max="11524" width="15.625" style="42" customWidth="1"/>
    <col min="11525" max="11525" width="4.625" style="42" customWidth="1"/>
    <col min="11526" max="11527" width="6.625" style="42" customWidth="1"/>
    <col min="11528" max="11529" width="7.625" style="42" customWidth="1"/>
    <col min="11530" max="11530" width="3.625" style="42" customWidth="1"/>
    <col min="11531" max="11531" width="5.625" style="42" customWidth="1"/>
    <col min="11532" max="11533" width="6.625" style="42" customWidth="1"/>
    <col min="11534" max="11535" width="7.625" style="42" customWidth="1"/>
    <col min="11536" max="11537" width="6.625" style="42" customWidth="1"/>
    <col min="11538" max="11540" width="7.625" style="42" customWidth="1"/>
    <col min="11541" max="11541" width="8.625" style="42" customWidth="1"/>
    <col min="11542" max="11542" width="4.5" style="42" bestFit="1" customWidth="1"/>
    <col min="11543" max="11544" width="6.625" style="42" customWidth="1"/>
    <col min="11545" max="11546" width="7.625" style="42" customWidth="1"/>
    <col min="11547" max="11548" width="15.625" style="42" customWidth="1"/>
    <col min="11549" max="11549" width="30.625" style="42" customWidth="1"/>
    <col min="11550" max="11550" width="3.625" style="42" customWidth="1"/>
    <col min="11551" max="11551" width="0" style="42" hidden="1" customWidth="1"/>
    <col min="11552" max="11577" width="3.625" style="42" customWidth="1"/>
    <col min="11578" max="11776" width="9" style="42"/>
    <col min="11777" max="11777" width="2.625" style="42" customWidth="1"/>
    <col min="11778" max="11778" width="8.625" style="42" customWidth="1"/>
    <col min="11779" max="11779" width="30.625" style="42" customWidth="1"/>
    <col min="11780" max="11780" width="15.625" style="42" customWidth="1"/>
    <col min="11781" max="11781" width="4.625" style="42" customWidth="1"/>
    <col min="11782" max="11783" width="6.625" style="42" customWidth="1"/>
    <col min="11784" max="11785" width="7.625" style="42" customWidth="1"/>
    <col min="11786" max="11786" width="3.625" style="42" customWidth="1"/>
    <col min="11787" max="11787" width="5.625" style="42" customWidth="1"/>
    <col min="11788" max="11789" width="6.625" style="42" customWidth="1"/>
    <col min="11790" max="11791" width="7.625" style="42" customWidth="1"/>
    <col min="11792" max="11793" width="6.625" style="42" customWidth="1"/>
    <col min="11794" max="11796" width="7.625" style="42" customWidth="1"/>
    <col min="11797" max="11797" width="8.625" style="42" customWidth="1"/>
    <col min="11798" max="11798" width="4.5" style="42" bestFit="1" customWidth="1"/>
    <col min="11799" max="11800" width="6.625" style="42" customWidth="1"/>
    <col min="11801" max="11802" width="7.625" style="42" customWidth="1"/>
    <col min="11803" max="11804" width="15.625" style="42" customWidth="1"/>
    <col min="11805" max="11805" width="30.625" style="42" customWidth="1"/>
    <col min="11806" max="11806" width="3.625" style="42" customWidth="1"/>
    <col min="11807" max="11807" width="0" style="42" hidden="1" customWidth="1"/>
    <col min="11808" max="11833" width="3.625" style="42" customWidth="1"/>
    <col min="11834" max="12032" width="9" style="42"/>
    <col min="12033" max="12033" width="2.625" style="42" customWidth="1"/>
    <col min="12034" max="12034" width="8.625" style="42" customWidth="1"/>
    <col min="12035" max="12035" width="30.625" style="42" customWidth="1"/>
    <col min="12036" max="12036" width="15.625" style="42" customWidth="1"/>
    <col min="12037" max="12037" width="4.625" style="42" customWidth="1"/>
    <col min="12038" max="12039" width="6.625" style="42" customWidth="1"/>
    <col min="12040" max="12041" width="7.625" style="42" customWidth="1"/>
    <col min="12042" max="12042" width="3.625" style="42" customWidth="1"/>
    <col min="12043" max="12043" width="5.625" style="42" customWidth="1"/>
    <col min="12044" max="12045" width="6.625" style="42" customWidth="1"/>
    <col min="12046" max="12047" width="7.625" style="42" customWidth="1"/>
    <col min="12048" max="12049" width="6.625" style="42" customWidth="1"/>
    <col min="12050" max="12052" width="7.625" style="42" customWidth="1"/>
    <col min="12053" max="12053" width="8.625" style="42" customWidth="1"/>
    <col min="12054" max="12054" width="4.5" style="42" bestFit="1" customWidth="1"/>
    <col min="12055" max="12056" width="6.625" style="42" customWidth="1"/>
    <col min="12057" max="12058" width="7.625" style="42" customWidth="1"/>
    <col min="12059" max="12060" width="15.625" style="42" customWidth="1"/>
    <col min="12061" max="12061" width="30.625" style="42" customWidth="1"/>
    <col min="12062" max="12062" width="3.625" style="42" customWidth="1"/>
    <col min="12063" max="12063" width="0" style="42" hidden="1" customWidth="1"/>
    <col min="12064" max="12089" width="3.625" style="42" customWidth="1"/>
    <col min="12090" max="12288" width="9" style="42"/>
    <col min="12289" max="12289" width="2.625" style="42" customWidth="1"/>
    <col min="12290" max="12290" width="8.625" style="42" customWidth="1"/>
    <col min="12291" max="12291" width="30.625" style="42" customWidth="1"/>
    <col min="12292" max="12292" width="15.625" style="42" customWidth="1"/>
    <col min="12293" max="12293" width="4.625" style="42" customWidth="1"/>
    <col min="12294" max="12295" width="6.625" style="42" customWidth="1"/>
    <col min="12296" max="12297" width="7.625" style="42" customWidth="1"/>
    <col min="12298" max="12298" width="3.625" style="42" customWidth="1"/>
    <col min="12299" max="12299" width="5.625" style="42" customWidth="1"/>
    <col min="12300" max="12301" width="6.625" style="42" customWidth="1"/>
    <col min="12302" max="12303" width="7.625" style="42" customWidth="1"/>
    <col min="12304" max="12305" width="6.625" style="42" customWidth="1"/>
    <col min="12306" max="12308" width="7.625" style="42" customWidth="1"/>
    <col min="12309" max="12309" width="8.625" style="42" customWidth="1"/>
    <col min="12310" max="12310" width="4.5" style="42" bestFit="1" customWidth="1"/>
    <col min="12311" max="12312" width="6.625" style="42" customWidth="1"/>
    <col min="12313" max="12314" width="7.625" style="42" customWidth="1"/>
    <col min="12315" max="12316" width="15.625" style="42" customWidth="1"/>
    <col min="12317" max="12317" width="30.625" style="42" customWidth="1"/>
    <col min="12318" max="12318" width="3.625" style="42" customWidth="1"/>
    <col min="12319" max="12319" width="0" style="42" hidden="1" customWidth="1"/>
    <col min="12320" max="12345" width="3.625" style="42" customWidth="1"/>
    <col min="12346" max="12544" width="9" style="42"/>
    <col min="12545" max="12545" width="2.625" style="42" customWidth="1"/>
    <col min="12546" max="12546" width="8.625" style="42" customWidth="1"/>
    <col min="12547" max="12547" width="30.625" style="42" customWidth="1"/>
    <col min="12548" max="12548" width="15.625" style="42" customWidth="1"/>
    <col min="12549" max="12549" width="4.625" style="42" customWidth="1"/>
    <col min="12550" max="12551" width="6.625" style="42" customWidth="1"/>
    <col min="12552" max="12553" width="7.625" style="42" customWidth="1"/>
    <col min="12554" max="12554" width="3.625" style="42" customWidth="1"/>
    <col min="12555" max="12555" width="5.625" style="42" customWidth="1"/>
    <col min="12556" max="12557" width="6.625" style="42" customWidth="1"/>
    <col min="12558" max="12559" width="7.625" style="42" customWidth="1"/>
    <col min="12560" max="12561" width="6.625" style="42" customWidth="1"/>
    <col min="12562" max="12564" width="7.625" style="42" customWidth="1"/>
    <col min="12565" max="12565" width="8.625" style="42" customWidth="1"/>
    <col min="12566" max="12566" width="4.5" style="42" bestFit="1" customWidth="1"/>
    <col min="12567" max="12568" width="6.625" style="42" customWidth="1"/>
    <col min="12569" max="12570" width="7.625" style="42" customWidth="1"/>
    <col min="12571" max="12572" width="15.625" style="42" customWidth="1"/>
    <col min="12573" max="12573" width="30.625" style="42" customWidth="1"/>
    <col min="12574" max="12574" width="3.625" style="42" customWidth="1"/>
    <col min="12575" max="12575" width="0" style="42" hidden="1" customWidth="1"/>
    <col min="12576" max="12601" width="3.625" style="42" customWidth="1"/>
    <col min="12602" max="12800" width="9" style="42"/>
    <col min="12801" max="12801" width="2.625" style="42" customWidth="1"/>
    <col min="12802" max="12802" width="8.625" style="42" customWidth="1"/>
    <col min="12803" max="12803" width="30.625" style="42" customWidth="1"/>
    <col min="12804" max="12804" width="15.625" style="42" customWidth="1"/>
    <col min="12805" max="12805" width="4.625" style="42" customWidth="1"/>
    <col min="12806" max="12807" width="6.625" style="42" customWidth="1"/>
    <col min="12808" max="12809" width="7.625" style="42" customWidth="1"/>
    <col min="12810" max="12810" width="3.625" style="42" customWidth="1"/>
    <col min="12811" max="12811" width="5.625" style="42" customWidth="1"/>
    <col min="12812" max="12813" width="6.625" style="42" customWidth="1"/>
    <col min="12814" max="12815" width="7.625" style="42" customWidth="1"/>
    <col min="12816" max="12817" width="6.625" style="42" customWidth="1"/>
    <col min="12818" max="12820" width="7.625" style="42" customWidth="1"/>
    <col min="12821" max="12821" width="8.625" style="42" customWidth="1"/>
    <col min="12822" max="12822" width="4.5" style="42" bestFit="1" customWidth="1"/>
    <col min="12823" max="12824" width="6.625" style="42" customWidth="1"/>
    <col min="12825" max="12826" width="7.625" style="42" customWidth="1"/>
    <col min="12827" max="12828" width="15.625" style="42" customWidth="1"/>
    <col min="12829" max="12829" width="30.625" style="42" customWidth="1"/>
    <col min="12830" max="12830" width="3.625" style="42" customWidth="1"/>
    <col min="12831" max="12831" width="0" style="42" hidden="1" customWidth="1"/>
    <col min="12832" max="12857" width="3.625" style="42" customWidth="1"/>
    <col min="12858" max="13056" width="9" style="42"/>
    <col min="13057" max="13057" width="2.625" style="42" customWidth="1"/>
    <col min="13058" max="13058" width="8.625" style="42" customWidth="1"/>
    <col min="13059" max="13059" width="30.625" style="42" customWidth="1"/>
    <col min="13060" max="13060" width="15.625" style="42" customWidth="1"/>
    <col min="13061" max="13061" width="4.625" style="42" customWidth="1"/>
    <col min="13062" max="13063" width="6.625" style="42" customWidth="1"/>
    <col min="13064" max="13065" width="7.625" style="42" customWidth="1"/>
    <col min="13066" max="13066" width="3.625" style="42" customWidth="1"/>
    <col min="13067" max="13067" width="5.625" style="42" customWidth="1"/>
    <col min="13068" max="13069" width="6.625" style="42" customWidth="1"/>
    <col min="13070" max="13071" width="7.625" style="42" customWidth="1"/>
    <col min="13072" max="13073" width="6.625" style="42" customWidth="1"/>
    <col min="13074" max="13076" width="7.625" style="42" customWidth="1"/>
    <col min="13077" max="13077" width="8.625" style="42" customWidth="1"/>
    <col min="13078" max="13078" width="4.5" style="42" bestFit="1" customWidth="1"/>
    <col min="13079" max="13080" width="6.625" style="42" customWidth="1"/>
    <col min="13081" max="13082" width="7.625" style="42" customWidth="1"/>
    <col min="13083" max="13084" width="15.625" style="42" customWidth="1"/>
    <col min="13085" max="13085" width="30.625" style="42" customWidth="1"/>
    <col min="13086" max="13086" width="3.625" style="42" customWidth="1"/>
    <col min="13087" max="13087" width="0" style="42" hidden="1" customWidth="1"/>
    <col min="13088" max="13113" width="3.625" style="42" customWidth="1"/>
    <col min="13114" max="13312" width="9" style="42"/>
    <col min="13313" max="13313" width="2.625" style="42" customWidth="1"/>
    <col min="13314" max="13314" width="8.625" style="42" customWidth="1"/>
    <col min="13315" max="13315" width="30.625" style="42" customWidth="1"/>
    <col min="13316" max="13316" width="15.625" style="42" customWidth="1"/>
    <col min="13317" max="13317" width="4.625" style="42" customWidth="1"/>
    <col min="13318" max="13319" width="6.625" style="42" customWidth="1"/>
    <col min="13320" max="13321" width="7.625" style="42" customWidth="1"/>
    <col min="13322" max="13322" width="3.625" style="42" customWidth="1"/>
    <col min="13323" max="13323" width="5.625" style="42" customWidth="1"/>
    <col min="13324" max="13325" width="6.625" style="42" customWidth="1"/>
    <col min="13326" max="13327" width="7.625" style="42" customWidth="1"/>
    <col min="13328" max="13329" width="6.625" style="42" customWidth="1"/>
    <col min="13330" max="13332" width="7.625" style="42" customWidth="1"/>
    <col min="13333" max="13333" width="8.625" style="42" customWidth="1"/>
    <col min="13334" max="13334" width="4.5" style="42" bestFit="1" customWidth="1"/>
    <col min="13335" max="13336" width="6.625" style="42" customWidth="1"/>
    <col min="13337" max="13338" width="7.625" style="42" customWidth="1"/>
    <col min="13339" max="13340" width="15.625" style="42" customWidth="1"/>
    <col min="13341" max="13341" width="30.625" style="42" customWidth="1"/>
    <col min="13342" max="13342" width="3.625" style="42" customWidth="1"/>
    <col min="13343" max="13343" width="0" style="42" hidden="1" customWidth="1"/>
    <col min="13344" max="13369" width="3.625" style="42" customWidth="1"/>
    <col min="13370" max="13568" width="9" style="42"/>
    <col min="13569" max="13569" width="2.625" style="42" customWidth="1"/>
    <col min="13570" max="13570" width="8.625" style="42" customWidth="1"/>
    <col min="13571" max="13571" width="30.625" style="42" customWidth="1"/>
    <col min="13572" max="13572" width="15.625" style="42" customWidth="1"/>
    <col min="13573" max="13573" width="4.625" style="42" customWidth="1"/>
    <col min="13574" max="13575" width="6.625" style="42" customWidth="1"/>
    <col min="13576" max="13577" width="7.625" style="42" customWidth="1"/>
    <col min="13578" max="13578" width="3.625" style="42" customWidth="1"/>
    <col min="13579" max="13579" width="5.625" style="42" customWidth="1"/>
    <col min="13580" max="13581" width="6.625" style="42" customWidth="1"/>
    <col min="13582" max="13583" width="7.625" style="42" customWidth="1"/>
    <col min="13584" max="13585" width="6.625" style="42" customWidth="1"/>
    <col min="13586" max="13588" width="7.625" style="42" customWidth="1"/>
    <col min="13589" max="13589" width="8.625" style="42" customWidth="1"/>
    <col min="13590" max="13590" width="4.5" style="42" bestFit="1" customWidth="1"/>
    <col min="13591" max="13592" width="6.625" style="42" customWidth="1"/>
    <col min="13593" max="13594" width="7.625" style="42" customWidth="1"/>
    <col min="13595" max="13596" width="15.625" style="42" customWidth="1"/>
    <col min="13597" max="13597" width="30.625" style="42" customWidth="1"/>
    <col min="13598" max="13598" width="3.625" style="42" customWidth="1"/>
    <col min="13599" max="13599" width="0" style="42" hidden="1" customWidth="1"/>
    <col min="13600" max="13625" width="3.625" style="42" customWidth="1"/>
    <col min="13626" max="13824" width="9" style="42"/>
    <col min="13825" max="13825" width="2.625" style="42" customWidth="1"/>
    <col min="13826" max="13826" width="8.625" style="42" customWidth="1"/>
    <col min="13827" max="13827" width="30.625" style="42" customWidth="1"/>
    <col min="13828" max="13828" width="15.625" style="42" customWidth="1"/>
    <col min="13829" max="13829" width="4.625" style="42" customWidth="1"/>
    <col min="13830" max="13831" width="6.625" style="42" customWidth="1"/>
    <col min="13832" max="13833" width="7.625" style="42" customWidth="1"/>
    <col min="13834" max="13834" width="3.625" style="42" customWidth="1"/>
    <col min="13835" max="13835" width="5.625" style="42" customWidth="1"/>
    <col min="13836" max="13837" width="6.625" style="42" customWidth="1"/>
    <col min="13838" max="13839" width="7.625" style="42" customWidth="1"/>
    <col min="13840" max="13841" width="6.625" style="42" customWidth="1"/>
    <col min="13842" max="13844" width="7.625" style="42" customWidth="1"/>
    <col min="13845" max="13845" width="8.625" style="42" customWidth="1"/>
    <col min="13846" max="13846" width="4.5" style="42" bestFit="1" customWidth="1"/>
    <col min="13847" max="13848" width="6.625" style="42" customWidth="1"/>
    <col min="13849" max="13850" width="7.625" style="42" customWidth="1"/>
    <col min="13851" max="13852" width="15.625" style="42" customWidth="1"/>
    <col min="13853" max="13853" width="30.625" style="42" customWidth="1"/>
    <col min="13854" max="13854" width="3.625" style="42" customWidth="1"/>
    <col min="13855" max="13855" width="0" style="42" hidden="1" customWidth="1"/>
    <col min="13856" max="13881" width="3.625" style="42" customWidth="1"/>
    <col min="13882" max="14080" width="9" style="42"/>
    <col min="14081" max="14081" width="2.625" style="42" customWidth="1"/>
    <col min="14082" max="14082" width="8.625" style="42" customWidth="1"/>
    <col min="14083" max="14083" width="30.625" style="42" customWidth="1"/>
    <col min="14084" max="14084" width="15.625" style="42" customWidth="1"/>
    <col min="14085" max="14085" width="4.625" style="42" customWidth="1"/>
    <col min="14086" max="14087" width="6.625" style="42" customWidth="1"/>
    <col min="14088" max="14089" width="7.625" style="42" customWidth="1"/>
    <col min="14090" max="14090" width="3.625" style="42" customWidth="1"/>
    <col min="14091" max="14091" width="5.625" style="42" customWidth="1"/>
    <col min="14092" max="14093" width="6.625" style="42" customWidth="1"/>
    <col min="14094" max="14095" width="7.625" style="42" customWidth="1"/>
    <col min="14096" max="14097" width="6.625" style="42" customWidth="1"/>
    <col min="14098" max="14100" width="7.625" style="42" customWidth="1"/>
    <col min="14101" max="14101" width="8.625" style="42" customWidth="1"/>
    <col min="14102" max="14102" width="4.5" style="42" bestFit="1" customWidth="1"/>
    <col min="14103" max="14104" width="6.625" style="42" customWidth="1"/>
    <col min="14105" max="14106" width="7.625" style="42" customWidth="1"/>
    <col min="14107" max="14108" width="15.625" style="42" customWidth="1"/>
    <col min="14109" max="14109" width="30.625" style="42" customWidth="1"/>
    <col min="14110" max="14110" width="3.625" style="42" customWidth="1"/>
    <col min="14111" max="14111" width="0" style="42" hidden="1" customWidth="1"/>
    <col min="14112" max="14137" width="3.625" style="42" customWidth="1"/>
    <col min="14138" max="14336" width="9" style="42"/>
    <col min="14337" max="14337" width="2.625" style="42" customWidth="1"/>
    <col min="14338" max="14338" width="8.625" style="42" customWidth="1"/>
    <col min="14339" max="14339" width="30.625" style="42" customWidth="1"/>
    <col min="14340" max="14340" width="15.625" style="42" customWidth="1"/>
    <col min="14341" max="14341" width="4.625" style="42" customWidth="1"/>
    <col min="14342" max="14343" width="6.625" style="42" customWidth="1"/>
    <col min="14344" max="14345" width="7.625" style="42" customWidth="1"/>
    <col min="14346" max="14346" width="3.625" style="42" customWidth="1"/>
    <col min="14347" max="14347" width="5.625" style="42" customWidth="1"/>
    <col min="14348" max="14349" width="6.625" style="42" customWidth="1"/>
    <col min="14350" max="14351" width="7.625" style="42" customWidth="1"/>
    <col min="14352" max="14353" width="6.625" style="42" customWidth="1"/>
    <col min="14354" max="14356" width="7.625" style="42" customWidth="1"/>
    <col min="14357" max="14357" width="8.625" style="42" customWidth="1"/>
    <col min="14358" max="14358" width="4.5" style="42" bestFit="1" customWidth="1"/>
    <col min="14359" max="14360" width="6.625" style="42" customWidth="1"/>
    <col min="14361" max="14362" width="7.625" style="42" customWidth="1"/>
    <col min="14363" max="14364" width="15.625" style="42" customWidth="1"/>
    <col min="14365" max="14365" width="30.625" style="42" customWidth="1"/>
    <col min="14366" max="14366" width="3.625" style="42" customWidth="1"/>
    <col min="14367" max="14367" width="0" style="42" hidden="1" customWidth="1"/>
    <col min="14368" max="14393" width="3.625" style="42" customWidth="1"/>
    <col min="14394" max="14592" width="9" style="42"/>
    <col min="14593" max="14593" width="2.625" style="42" customWidth="1"/>
    <col min="14594" max="14594" width="8.625" style="42" customWidth="1"/>
    <col min="14595" max="14595" width="30.625" style="42" customWidth="1"/>
    <col min="14596" max="14596" width="15.625" style="42" customWidth="1"/>
    <col min="14597" max="14597" width="4.625" style="42" customWidth="1"/>
    <col min="14598" max="14599" width="6.625" style="42" customWidth="1"/>
    <col min="14600" max="14601" width="7.625" style="42" customWidth="1"/>
    <col min="14602" max="14602" width="3.625" style="42" customWidth="1"/>
    <col min="14603" max="14603" width="5.625" style="42" customWidth="1"/>
    <col min="14604" max="14605" width="6.625" style="42" customWidth="1"/>
    <col min="14606" max="14607" width="7.625" style="42" customWidth="1"/>
    <col min="14608" max="14609" width="6.625" style="42" customWidth="1"/>
    <col min="14610" max="14612" width="7.625" style="42" customWidth="1"/>
    <col min="14613" max="14613" width="8.625" style="42" customWidth="1"/>
    <col min="14614" max="14614" width="4.5" style="42" bestFit="1" customWidth="1"/>
    <col min="14615" max="14616" width="6.625" style="42" customWidth="1"/>
    <col min="14617" max="14618" width="7.625" style="42" customWidth="1"/>
    <col min="14619" max="14620" width="15.625" style="42" customWidth="1"/>
    <col min="14621" max="14621" width="30.625" style="42" customWidth="1"/>
    <col min="14622" max="14622" width="3.625" style="42" customWidth="1"/>
    <col min="14623" max="14623" width="0" style="42" hidden="1" customWidth="1"/>
    <col min="14624" max="14649" width="3.625" style="42" customWidth="1"/>
    <col min="14650" max="14848" width="9" style="42"/>
    <col min="14849" max="14849" width="2.625" style="42" customWidth="1"/>
    <col min="14850" max="14850" width="8.625" style="42" customWidth="1"/>
    <col min="14851" max="14851" width="30.625" style="42" customWidth="1"/>
    <col min="14852" max="14852" width="15.625" style="42" customWidth="1"/>
    <col min="14853" max="14853" width="4.625" style="42" customWidth="1"/>
    <col min="14854" max="14855" width="6.625" style="42" customWidth="1"/>
    <col min="14856" max="14857" width="7.625" style="42" customWidth="1"/>
    <col min="14858" max="14858" width="3.625" style="42" customWidth="1"/>
    <col min="14859" max="14859" width="5.625" style="42" customWidth="1"/>
    <col min="14860" max="14861" width="6.625" style="42" customWidth="1"/>
    <col min="14862" max="14863" width="7.625" style="42" customWidth="1"/>
    <col min="14864" max="14865" width="6.625" style="42" customWidth="1"/>
    <col min="14866" max="14868" width="7.625" style="42" customWidth="1"/>
    <col min="14869" max="14869" width="8.625" style="42" customWidth="1"/>
    <col min="14870" max="14870" width="4.5" style="42" bestFit="1" customWidth="1"/>
    <col min="14871" max="14872" width="6.625" style="42" customWidth="1"/>
    <col min="14873" max="14874" width="7.625" style="42" customWidth="1"/>
    <col min="14875" max="14876" width="15.625" style="42" customWidth="1"/>
    <col min="14877" max="14877" width="30.625" style="42" customWidth="1"/>
    <col min="14878" max="14878" width="3.625" style="42" customWidth="1"/>
    <col min="14879" max="14879" width="0" style="42" hidden="1" customWidth="1"/>
    <col min="14880" max="14905" width="3.625" style="42" customWidth="1"/>
    <col min="14906" max="15104" width="9" style="42"/>
    <col min="15105" max="15105" width="2.625" style="42" customWidth="1"/>
    <col min="15106" max="15106" width="8.625" style="42" customWidth="1"/>
    <col min="15107" max="15107" width="30.625" style="42" customWidth="1"/>
    <col min="15108" max="15108" width="15.625" style="42" customWidth="1"/>
    <col min="15109" max="15109" width="4.625" style="42" customWidth="1"/>
    <col min="15110" max="15111" width="6.625" style="42" customWidth="1"/>
    <col min="15112" max="15113" width="7.625" style="42" customWidth="1"/>
    <col min="15114" max="15114" width="3.625" style="42" customWidth="1"/>
    <col min="15115" max="15115" width="5.625" style="42" customWidth="1"/>
    <col min="15116" max="15117" width="6.625" style="42" customWidth="1"/>
    <col min="15118" max="15119" width="7.625" style="42" customWidth="1"/>
    <col min="15120" max="15121" width="6.625" style="42" customWidth="1"/>
    <col min="15122" max="15124" width="7.625" style="42" customWidth="1"/>
    <col min="15125" max="15125" width="8.625" style="42" customWidth="1"/>
    <col min="15126" max="15126" width="4.5" style="42" bestFit="1" customWidth="1"/>
    <col min="15127" max="15128" width="6.625" style="42" customWidth="1"/>
    <col min="15129" max="15130" width="7.625" style="42" customWidth="1"/>
    <col min="15131" max="15132" width="15.625" style="42" customWidth="1"/>
    <col min="15133" max="15133" width="30.625" style="42" customWidth="1"/>
    <col min="15134" max="15134" width="3.625" style="42" customWidth="1"/>
    <col min="15135" max="15135" width="0" style="42" hidden="1" customWidth="1"/>
    <col min="15136" max="15161" width="3.625" style="42" customWidth="1"/>
    <col min="15162" max="15360" width="9" style="42"/>
    <col min="15361" max="15361" width="2.625" style="42" customWidth="1"/>
    <col min="15362" max="15362" width="8.625" style="42" customWidth="1"/>
    <col min="15363" max="15363" width="30.625" style="42" customWidth="1"/>
    <col min="15364" max="15364" width="15.625" style="42" customWidth="1"/>
    <col min="15365" max="15365" width="4.625" style="42" customWidth="1"/>
    <col min="15366" max="15367" width="6.625" style="42" customWidth="1"/>
    <col min="15368" max="15369" width="7.625" style="42" customWidth="1"/>
    <col min="15370" max="15370" width="3.625" style="42" customWidth="1"/>
    <col min="15371" max="15371" width="5.625" style="42" customWidth="1"/>
    <col min="15372" max="15373" width="6.625" style="42" customWidth="1"/>
    <col min="15374" max="15375" width="7.625" style="42" customWidth="1"/>
    <col min="15376" max="15377" width="6.625" style="42" customWidth="1"/>
    <col min="15378" max="15380" width="7.625" style="42" customWidth="1"/>
    <col min="15381" max="15381" width="8.625" style="42" customWidth="1"/>
    <col min="15382" max="15382" width="4.5" style="42" bestFit="1" customWidth="1"/>
    <col min="15383" max="15384" width="6.625" style="42" customWidth="1"/>
    <col min="15385" max="15386" width="7.625" style="42" customWidth="1"/>
    <col min="15387" max="15388" width="15.625" style="42" customWidth="1"/>
    <col min="15389" max="15389" width="30.625" style="42" customWidth="1"/>
    <col min="15390" max="15390" width="3.625" style="42" customWidth="1"/>
    <col min="15391" max="15391" width="0" style="42" hidden="1" customWidth="1"/>
    <col min="15392" max="15417" width="3.625" style="42" customWidth="1"/>
    <col min="15418" max="15616" width="9" style="42"/>
    <col min="15617" max="15617" width="2.625" style="42" customWidth="1"/>
    <col min="15618" max="15618" width="8.625" style="42" customWidth="1"/>
    <col min="15619" max="15619" width="30.625" style="42" customWidth="1"/>
    <col min="15620" max="15620" width="15.625" style="42" customWidth="1"/>
    <col min="15621" max="15621" width="4.625" style="42" customWidth="1"/>
    <col min="15622" max="15623" width="6.625" style="42" customWidth="1"/>
    <col min="15624" max="15625" width="7.625" style="42" customWidth="1"/>
    <col min="15626" max="15626" width="3.625" style="42" customWidth="1"/>
    <col min="15627" max="15627" width="5.625" style="42" customWidth="1"/>
    <col min="15628" max="15629" width="6.625" style="42" customWidth="1"/>
    <col min="15630" max="15631" width="7.625" style="42" customWidth="1"/>
    <col min="15632" max="15633" width="6.625" style="42" customWidth="1"/>
    <col min="15634" max="15636" width="7.625" style="42" customWidth="1"/>
    <col min="15637" max="15637" width="8.625" style="42" customWidth="1"/>
    <col min="15638" max="15638" width="4.5" style="42" bestFit="1" customWidth="1"/>
    <col min="15639" max="15640" width="6.625" style="42" customWidth="1"/>
    <col min="15641" max="15642" width="7.625" style="42" customWidth="1"/>
    <col min="15643" max="15644" width="15.625" style="42" customWidth="1"/>
    <col min="15645" max="15645" width="30.625" style="42" customWidth="1"/>
    <col min="15646" max="15646" width="3.625" style="42" customWidth="1"/>
    <col min="15647" max="15647" width="0" style="42" hidden="1" customWidth="1"/>
    <col min="15648" max="15673" width="3.625" style="42" customWidth="1"/>
    <col min="15674" max="15872" width="9" style="42"/>
    <col min="15873" max="15873" width="2.625" style="42" customWidth="1"/>
    <col min="15874" max="15874" width="8.625" style="42" customWidth="1"/>
    <col min="15875" max="15875" width="30.625" style="42" customWidth="1"/>
    <col min="15876" max="15876" width="15.625" style="42" customWidth="1"/>
    <col min="15877" max="15877" width="4.625" style="42" customWidth="1"/>
    <col min="15878" max="15879" width="6.625" style="42" customWidth="1"/>
    <col min="15880" max="15881" width="7.625" style="42" customWidth="1"/>
    <col min="15882" max="15882" width="3.625" style="42" customWidth="1"/>
    <col min="15883" max="15883" width="5.625" style="42" customWidth="1"/>
    <col min="15884" max="15885" width="6.625" style="42" customWidth="1"/>
    <col min="15886" max="15887" width="7.625" style="42" customWidth="1"/>
    <col min="15888" max="15889" width="6.625" style="42" customWidth="1"/>
    <col min="15890" max="15892" width="7.625" style="42" customWidth="1"/>
    <col min="15893" max="15893" width="8.625" style="42" customWidth="1"/>
    <col min="15894" max="15894" width="4.5" style="42" bestFit="1" customWidth="1"/>
    <col min="15895" max="15896" width="6.625" style="42" customWidth="1"/>
    <col min="15897" max="15898" width="7.625" style="42" customWidth="1"/>
    <col min="15899" max="15900" width="15.625" style="42" customWidth="1"/>
    <col min="15901" max="15901" width="30.625" style="42" customWidth="1"/>
    <col min="15902" max="15902" width="3.625" style="42" customWidth="1"/>
    <col min="15903" max="15903" width="0" style="42" hidden="1" customWidth="1"/>
    <col min="15904" max="15929" width="3.625" style="42" customWidth="1"/>
    <col min="15930" max="16128" width="9" style="42"/>
    <col min="16129" max="16129" width="2.625" style="42" customWidth="1"/>
    <col min="16130" max="16130" width="8.625" style="42" customWidth="1"/>
    <col min="16131" max="16131" width="30.625" style="42" customWidth="1"/>
    <col min="16132" max="16132" width="15.625" style="42" customWidth="1"/>
    <col min="16133" max="16133" width="4.625" style="42" customWidth="1"/>
    <col min="16134" max="16135" width="6.625" style="42" customWidth="1"/>
    <col min="16136" max="16137" width="7.625" style="42" customWidth="1"/>
    <col min="16138" max="16138" width="3.625" style="42" customWidth="1"/>
    <col min="16139" max="16139" width="5.625" style="42" customWidth="1"/>
    <col min="16140" max="16141" width="6.625" style="42" customWidth="1"/>
    <col min="16142" max="16143" width="7.625" style="42" customWidth="1"/>
    <col min="16144" max="16145" width="6.625" style="42" customWidth="1"/>
    <col min="16146" max="16148" width="7.625" style="42" customWidth="1"/>
    <col min="16149" max="16149" width="8.625" style="42" customWidth="1"/>
    <col min="16150" max="16150" width="4.5" style="42" bestFit="1" customWidth="1"/>
    <col min="16151" max="16152" width="6.625" style="42" customWidth="1"/>
    <col min="16153" max="16154" width="7.625" style="42" customWidth="1"/>
    <col min="16155" max="16156" width="15.625" style="42" customWidth="1"/>
    <col min="16157" max="16157" width="30.625" style="42" customWidth="1"/>
    <col min="16158" max="16158" width="3.625" style="42" customWidth="1"/>
    <col min="16159" max="16159" width="0" style="42" hidden="1" customWidth="1"/>
    <col min="16160" max="16185" width="3.625" style="42" customWidth="1"/>
    <col min="16186" max="16384" width="9" style="42"/>
  </cols>
  <sheetData>
    <row r="1" spans="2:33" ht="15" customHeight="1" thickBot="1">
      <c r="B1" s="38" t="s">
        <v>50</v>
      </c>
      <c r="C1" s="39"/>
      <c r="D1" s="39"/>
      <c r="E1" s="39"/>
      <c r="F1" s="40" t="s">
        <v>51</v>
      </c>
      <c r="G1" s="835" t="s">
        <v>52</v>
      </c>
      <c r="H1" s="836"/>
      <c r="I1" s="836"/>
      <c r="J1" s="837"/>
      <c r="K1" s="41"/>
      <c r="L1" s="42"/>
      <c r="N1" s="39"/>
      <c r="O1" s="39"/>
      <c r="T1" s="45"/>
      <c r="U1" s="45"/>
      <c r="V1" s="39"/>
      <c r="W1" s="46" t="s">
        <v>53</v>
      </c>
      <c r="X1" s="817" t="s">
        <v>64</v>
      </c>
      <c r="Y1" s="818"/>
      <c r="AA1" s="45"/>
      <c r="AB1" s="45"/>
      <c r="AC1" s="510" t="s">
        <v>709</v>
      </c>
      <c r="AD1" s="43"/>
      <c r="AE1" s="43"/>
    </row>
    <row r="2" spans="2:33" ht="15" customHeight="1" thickBot="1">
      <c r="B2" s="222" t="s">
        <v>261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5"/>
      <c r="Q2" s="45"/>
      <c r="R2" s="39"/>
      <c r="S2" s="39"/>
      <c r="T2" s="45"/>
      <c r="U2" s="45"/>
      <c r="V2" s="39"/>
      <c r="W2" s="45"/>
      <c r="X2" s="47"/>
      <c r="Y2" s="39"/>
      <c r="Z2" s="39"/>
      <c r="AA2" s="45"/>
      <c r="AB2" s="45"/>
      <c r="AC2" s="39"/>
    </row>
    <row r="3" spans="2:33" ht="15" customHeight="1">
      <c r="B3" s="838" t="s">
        <v>54</v>
      </c>
      <c r="C3" s="841" t="s">
        <v>55</v>
      </c>
      <c r="D3" s="841" t="s">
        <v>56</v>
      </c>
      <c r="E3" s="841" t="s">
        <v>57</v>
      </c>
      <c r="F3" s="841" t="s">
        <v>58</v>
      </c>
      <c r="G3" s="844" t="s">
        <v>59</v>
      </c>
      <c r="H3" s="822" t="s">
        <v>60</v>
      </c>
      <c r="I3" s="823"/>
      <c r="J3" s="823"/>
      <c r="K3" s="824"/>
      <c r="L3" s="822" t="s">
        <v>61</v>
      </c>
      <c r="M3" s="823"/>
      <c r="N3" s="823"/>
      <c r="O3" s="823"/>
      <c r="P3" s="823"/>
      <c r="Q3" s="823"/>
      <c r="R3" s="823"/>
      <c r="S3" s="823"/>
      <c r="T3" s="823"/>
      <c r="U3" s="823"/>
      <c r="V3" s="823"/>
      <c r="W3" s="824"/>
      <c r="X3" s="822" t="s">
        <v>62</v>
      </c>
      <c r="Y3" s="823"/>
      <c r="Z3" s="823"/>
      <c r="AA3" s="823"/>
      <c r="AB3" s="824"/>
      <c r="AC3" s="819" t="s">
        <v>63</v>
      </c>
      <c r="AG3" s="48" t="s">
        <v>64</v>
      </c>
    </row>
    <row r="4" spans="2:33" ht="15" customHeight="1">
      <c r="B4" s="839"/>
      <c r="C4" s="842"/>
      <c r="D4" s="842"/>
      <c r="E4" s="842"/>
      <c r="F4" s="842"/>
      <c r="G4" s="842"/>
      <c r="H4" s="845" t="s">
        <v>65</v>
      </c>
      <c r="I4" s="846"/>
      <c r="J4" s="847" t="s">
        <v>66</v>
      </c>
      <c r="K4" s="848"/>
      <c r="L4" s="49" t="s">
        <v>67</v>
      </c>
      <c r="M4" s="50" t="s">
        <v>68</v>
      </c>
      <c r="N4" s="827" t="s">
        <v>69</v>
      </c>
      <c r="O4" s="828"/>
      <c r="P4" s="827" t="s">
        <v>70</v>
      </c>
      <c r="Q4" s="829"/>
      <c r="R4" s="830" t="s">
        <v>71</v>
      </c>
      <c r="S4" s="825"/>
      <c r="T4" s="825" t="s">
        <v>72</v>
      </c>
      <c r="U4" s="826"/>
      <c r="V4" s="49" t="s">
        <v>73</v>
      </c>
      <c r="W4" s="50" t="s">
        <v>73</v>
      </c>
      <c r="X4" s="49"/>
      <c r="Y4" s="827" t="s">
        <v>74</v>
      </c>
      <c r="Z4" s="828"/>
      <c r="AA4" s="827" t="s">
        <v>75</v>
      </c>
      <c r="AB4" s="829"/>
      <c r="AC4" s="820"/>
      <c r="AG4" s="48" t="s">
        <v>16</v>
      </c>
    </row>
    <row r="5" spans="2:33" ht="22.5">
      <c r="B5" s="839"/>
      <c r="C5" s="842"/>
      <c r="D5" s="842"/>
      <c r="E5" s="842"/>
      <c r="F5" s="842"/>
      <c r="G5" s="842"/>
      <c r="H5" s="51" t="s">
        <v>76</v>
      </c>
      <c r="I5" s="52" t="s">
        <v>77</v>
      </c>
      <c r="J5" s="52" t="s">
        <v>76</v>
      </c>
      <c r="K5" s="52" t="s">
        <v>77</v>
      </c>
      <c r="L5" s="51"/>
      <c r="M5" s="52"/>
      <c r="N5" s="53" t="s">
        <v>76</v>
      </c>
      <c r="O5" s="53" t="s">
        <v>77</v>
      </c>
      <c r="P5" s="53" t="s">
        <v>76</v>
      </c>
      <c r="Q5" s="54" t="s">
        <v>77</v>
      </c>
      <c r="R5" s="51" t="s">
        <v>76</v>
      </c>
      <c r="S5" s="52" t="s">
        <v>77</v>
      </c>
      <c r="T5" s="52" t="s">
        <v>76</v>
      </c>
      <c r="U5" s="55" t="s">
        <v>77</v>
      </c>
      <c r="V5" s="51" t="s">
        <v>78</v>
      </c>
      <c r="W5" s="56" t="s">
        <v>79</v>
      </c>
      <c r="X5" s="51" t="s">
        <v>80</v>
      </c>
      <c r="Y5" s="53" t="s">
        <v>76</v>
      </c>
      <c r="Z5" s="53" t="s">
        <v>77</v>
      </c>
      <c r="AA5" s="53" t="s">
        <v>76</v>
      </c>
      <c r="AB5" s="53" t="s">
        <v>77</v>
      </c>
      <c r="AC5" s="820"/>
    </row>
    <row r="6" spans="2:33" ht="15" customHeight="1">
      <c r="B6" s="840"/>
      <c r="C6" s="843"/>
      <c r="D6" s="843"/>
      <c r="E6" s="843"/>
      <c r="F6" s="843"/>
      <c r="G6" s="843"/>
      <c r="H6" s="57" t="s">
        <v>81</v>
      </c>
      <c r="I6" s="58" t="s">
        <v>82</v>
      </c>
      <c r="J6" s="58" t="s">
        <v>83</v>
      </c>
      <c r="K6" s="58" t="s">
        <v>83</v>
      </c>
      <c r="L6" s="57" t="s">
        <v>84</v>
      </c>
      <c r="M6" s="58" t="s">
        <v>85</v>
      </c>
      <c r="N6" s="58" t="s">
        <v>81</v>
      </c>
      <c r="O6" s="58" t="s">
        <v>81</v>
      </c>
      <c r="P6" s="58" t="s">
        <v>83</v>
      </c>
      <c r="Q6" s="59" t="s">
        <v>86</v>
      </c>
      <c r="R6" s="57" t="s">
        <v>87</v>
      </c>
      <c r="S6" s="58" t="s">
        <v>87</v>
      </c>
      <c r="T6" s="58" t="s">
        <v>88</v>
      </c>
      <c r="U6" s="60" t="s">
        <v>88</v>
      </c>
      <c r="V6" s="57" t="s">
        <v>81</v>
      </c>
      <c r="W6" s="58" t="s">
        <v>83</v>
      </c>
      <c r="X6" s="57"/>
      <c r="Y6" s="61" t="s">
        <v>192</v>
      </c>
      <c r="Z6" s="61" t="s">
        <v>192</v>
      </c>
      <c r="AA6" s="62" t="s">
        <v>193</v>
      </c>
      <c r="AB6" s="62" t="s">
        <v>193</v>
      </c>
      <c r="AC6" s="821"/>
    </row>
    <row r="7" spans="2:33" ht="15" customHeight="1">
      <c r="B7" s="63" t="s">
        <v>89</v>
      </c>
      <c r="C7" s="64"/>
      <c r="D7" s="65"/>
      <c r="E7" s="64"/>
      <c r="F7" s="65"/>
      <c r="G7" s="65"/>
      <c r="H7" s="66"/>
      <c r="I7" s="67"/>
      <c r="J7" s="68"/>
      <c r="K7" s="67"/>
      <c r="L7" s="66"/>
      <c r="M7" s="69"/>
      <c r="N7" s="70"/>
      <c r="O7" s="70"/>
      <c r="P7" s="71"/>
      <c r="Q7" s="72"/>
      <c r="R7" s="73"/>
      <c r="S7" s="70"/>
      <c r="T7" s="71"/>
      <c r="U7" s="74"/>
      <c r="V7" s="73"/>
      <c r="W7" s="71"/>
      <c r="X7" s="75"/>
      <c r="Y7" s="67"/>
      <c r="Z7" s="67"/>
      <c r="AA7" s="76"/>
      <c r="AB7" s="76"/>
      <c r="AC7" s="77"/>
    </row>
    <row r="8" spans="2:33" ht="15" customHeight="1">
      <c r="B8" s="428" t="s">
        <v>0</v>
      </c>
      <c r="C8" s="429" t="s">
        <v>90</v>
      </c>
      <c r="D8" s="430"/>
      <c r="E8" s="429"/>
      <c r="F8" s="431"/>
      <c r="G8" s="432">
        <v>1</v>
      </c>
      <c r="H8" s="433">
        <v>85</v>
      </c>
      <c r="I8" s="434">
        <v>95</v>
      </c>
      <c r="J8" s="78">
        <f>$G8*H8</f>
        <v>85</v>
      </c>
      <c r="K8" s="79">
        <f t="shared" ref="J8:K20" si="0">$G8*I8</f>
        <v>95</v>
      </c>
      <c r="L8" s="450">
        <v>1</v>
      </c>
      <c r="M8" s="451">
        <v>200</v>
      </c>
      <c r="N8" s="452">
        <v>1.58</v>
      </c>
      <c r="O8" s="452">
        <v>1.4</v>
      </c>
      <c r="P8" s="80">
        <f t="shared" ref="P8:Q20" si="1">$G8*N8</f>
        <v>1.58</v>
      </c>
      <c r="Q8" s="81">
        <f t="shared" si="1"/>
        <v>1.4</v>
      </c>
      <c r="R8" s="453"/>
      <c r="S8" s="452"/>
      <c r="T8" s="80">
        <f t="shared" ref="T8:U20" si="2">$G8*R8</f>
        <v>0</v>
      </c>
      <c r="U8" s="82">
        <f t="shared" si="2"/>
        <v>0</v>
      </c>
      <c r="V8" s="453">
        <v>0.1</v>
      </c>
      <c r="W8" s="80">
        <f t="shared" ref="W8:W20" si="3">$G8*V8</f>
        <v>0.1</v>
      </c>
      <c r="X8" s="83" t="str">
        <f t="shared" ref="X8:X20" si="4">IF(Y8="","",$X$1)</f>
        <v>都市ガス</v>
      </c>
      <c r="Y8" s="434">
        <v>2.48</v>
      </c>
      <c r="Z8" s="434">
        <v>2.2999999999999998</v>
      </c>
      <c r="AA8" s="84">
        <f t="shared" ref="AA8:AB20" si="5">$G8*Y8</f>
        <v>2.48</v>
      </c>
      <c r="AB8" s="84">
        <f t="shared" si="5"/>
        <v>2.2999999999999998</v>
      </c>
      <c r="AC8" s="454" t="s">
        <v>91</v>
      </c>
    </row>
    <row r="9" spans="2:33" ht="15" customHeight="1">
      <c r="B9" s="428" t="s">
        <v>1</v>
      </c>
      <c r="C9" s="429" t="s">
        <v>90</v>
      </c>
      <c r="D9" s="430"/>
      <c r="E9" s="429"/>
      <c r="F9" s="431"/>
      <c r="G9" s="432">
        <v>1</v>
      </c>
      <c r="H9" s="433">
        <v>85</v>
      </c>
      <c r="I9" s="434">
        <v>95</v>
      </c>
      <c r="J9" s="78">
        <f t="shared" si="0"/>
        <v>85</v>
      </c>
      <c r="K9" s="79">
        <f t="shared" si="0"/>
        <v>95</v>
      </c>
      <c r="L9" s="450">
        <v>1</v>
      </c>
      <c r="M9" s="451">
        <v>200</v>
      </c>
      <c r="N9" s="452">
        <v>1.58</v>
      </c>
      <c r="O9" s="452">
        <v>1.4</v>
      </c>
      <c r="P9" s="80">
        <f t="shared" si="1"/>
        <v>1.58</v>
      </c>
      <c r="Q9" s="81">
        <f t="shared" si="1"/>
        <v>1.4</v>
      </c>
      <c r="R9" s="453"/>
      <c r="S9" s="452"/>
      <c r="T9" s="80">
        <f t="shared" si="2"/>
        <v>0</v>
      </c>
      <c r="U9" s="82">
        <f t="shared" si="2"/>
        <v>0</v>
      </c>
      <c r="V9" s="453">
        <v>0.1</v>
      </c>
      <c r="W9" s="80">
        <f t="shared" si="3"/>
        <v>0.1</v>
      </c>
      <c r="X9" s="83" t="str">
        <f>IF(Y9="","",$X$1)</f>
        <v>都市ガス</v>
      </c>
      <c r="Y9" s="434">
        <v>2.48</v>
      </c>
      <c r="Z9" s="434">
        <v>2.2999999999999998</v>
      </c>
      <c r="AA9" s="84">
        <f t="shared" si="5"/>
        <v>2.48</v>
      </c>
      <c r="AB9" s="84">
        <f t="shared" si="5"/>
        <v>2.2999999999999998</v>
      </c>
      <c r="AC9" s="454" t="s">
        <v>91</v>
      </c>
    </row>
    <row r="10" spans="2:33" ht="15" customHeight="1">
      <c r="B10" s="428"/>
      <c r="C10" s="429"/>
      <c r="D10" s="430"/>
      <c r="E10" s="429"/>
      <c r="F10" s="431"/>
      <c r="G10" s="432"/>
      <c r="H10" s="433"/>
      <c r="I10" s="434"/>
      <c r="J10" s="78">
        <f t="shared" si="0"/>
        <v>0</v>
      </c>
      <c r="K10" s="79">
        <f t="shared" si="0"/>
        <v>0</v>
      </c>
      <c r="L10" s="450"/>
      <c r="M10" s="451"/>
      <c r="N10" s="452"/>
      <c r="O10" s="452"/>
      <c r="P10" s="80">
        <f t="shared" si="1"/>
        <v>0</v>
      </c>
      <c r="Q10" s="81">
        <f t="shared" si="1"/>
        <v>0</v>
      </c>
      <c r="R10" s="453"/>
      <c r="S10" s="452"/>
      <c r="T10" s="80">
        <f t="shared" si="2"/>
        <v>0</v>
      </c>
      <c r="U10" s="82">
        <f t="shared" si="2"/>
        <v>0</v>
      </c>
      <c r="V10" s="453"/>
      <c r="W10" s="80">
        <f t="shared" si="3"/>
        <v>0</v>
      </c>
      <c r="X10" s="83" t="str">
        <f t="shared" si="4"/>
        <v/>
      </c>
      <c r="Y10" s="434"/>
      <c r="Z10" s="434"/>
      <c r="AA10" s="84">
        <f t="shared" si="5"/>
        <v>0</v>
      </c>
      <c r="AB10" s="84">
        <f t="shared" si="5"/>
        <v>0</v>
      </c>
      <c r="AC10" s="454"/>
    </row>
    <row r="11" spans="2:33" ht="15" customHeight="1">
      <c r="B11" s="428"/>
      <c r="C11" s="429"/>
      <c r="D11" s="430"/>
      <c r="E11" s="429"/>
      <c r="F11" s="431"/>
      <c r="G11" s="432"/>
      <c r="H11" s="433"/>
      <c r="I11" s="434"/>
      <c r="J11" s="78">
        <f t="shared" si="0"/>
        <v>0</v>
      </c>
      <c r="K11" s="79">
        <f t="shared" si="0"/>
        <v>0</v>
      </c>
      <c r="L11" s="450"/>
      <c r="M11" s="451"/>
      <c r="N11" s="452"/>
      <c r="O11" s="452"/>
      <c r="P11" s="80">
        <f t="shared" si="1"/>
        <v>0</v>
      </c>
      <c r="Q11" s="81">
        <f t="shared" si="1"/>
        <v>0</v>
      </c>
      <c r="R11" s="453"/>
      <c r="S11" s="452"/>
      <c r="T11" s="80">
        <f t="shared" si="2"/>
        <v>0</v>
      </c>
      <c r="U11" s="82">
        <f t="shared" si="2"/>
        <v>0</v>
      </c>
      <c r="V11" s="453"/>
      <c r="W11" s="80">
        <f t="shared" si="3"/>
        <v>0</v>
      </c>
      <c r="X11" s="83" t="str">
        <f t="shared" si="4"/>
        <v/>
      </c>
      <c r="Y11" s="434"/>
      <c r="Z11" s="434"/>
      <c r="AA11" s="84">
        <f t="shared" si="5"/>
        <v>0</v>
      </c>
      <c r="AB11" s="84">
        <f t="shared" si="5"/>
        <v>0</v>
      </c>
      <c r="AC11" s="454"/>
    </row>
    <row r="12" spans="2:33" ht="15" customHeight="1">
      <c r="B12" s="428"/>
      <c r="C12" s="429"/>
      <c r="D12" s="430"/>
      <c r="E12" s="429"/>
      <c r="F12" s="431"/>
      <c r="G12" s="432"/>
      <c r="H12" s="433"/>
      <c r="I12" s="434"/>
      <c r="J12" s="78">
        <f t="shared" si="0"/>
        <v>0</v>
      </c>
      <c r="K12" s="79">
        <f t="shared" si="0"/>
        <v>0</v>
      </c>
      <c r="L12" s="450"/>
      <c r="M12" s="451"/>
      <c r="N12" s="452"/>
      <c r="O12" s="452"/>
      <c r="P12" s="80">
        <f t="shared" si="1"/>
        <v>0</v>
      </c>
      <c r="Q12" s="81">
        <f t="shared" si="1"/>
        <v>0</v>
      </c>
      <c r="R12" s="453"/>
      <c r="S12" s="452"/>
      <c r="T12" s="80">
        <f t="shared" si="2"/>
        <v>0</v>
      </c>
      <c r="U12" s="82">
        <f t="shared" si="2"/>
        <v>0</v>
      </c>
      <c r="V12" s="453"/>
      <c r="W12" s="80">
        <f t="shared" si="3"/>
        <v>0</v>
      </c>
      <c r="X12" s="83" t="str">
        <f t="shared" si="4"/>
        <v/>
      </c>
      <c r="Y12" s="434"/>
      <c r="Z12" s="434"/>
      <c r="AA12" s="84">
        <f t="shared" si="5"/>
        <v>0</v>
      </c>
      <c r="AB12" s="84">
        <f t="shared" si="5"/>
        <v>0</v>
      </c>
      <c r="AC12" s="454"/>
    </row>
    <row r="13" spans="2:33" ht="15" customHeight="1">
      <c r="B13" s="428"/>
      <c r="C13" s="429"/>
      <c r="D13" s="430"/>
      <c r="E13" s="429"/>
      <c r="F13" s="431"/>
      <c r="G13" s="432"/>
      <c r="H13" s="433"/>
      <c r="I13" s="434"/>
      <c r="J13" s="78">
        <f t="shared" si="0"/>
        <v>0</v>
      </c>
      <c r="K13" s="79">
        <f t="shared" si="0"/>
        <v>0</v>
      </c>
      <c r="L13" s="450"/>
      <c r="M13" s="451"/>
      <c r="N13" s="452"/>
      <c r="O13" s="452"/>
      <c r="P13" s="80">
        <f t="shared" si="1"/>
        <v>0</v>
      </c>
      <c r="Q13" s="81">
        <f t="shared" si="1"/>
        <v>0</v>
      </c>
      <c r="R13" s="453"/>
      <c r="S13" s="452"/>
      <c r="T13" s="80">
        <f t="shared" si="2"/>
        <v>0</v>
      </c>
      <c r="U13" s="82">
        <f t="shared" si="2"/>
        <v>0</v>
      </c>
      <c r="V13" s="453"/>
      <c r="W13" s="80">
        <f t="shared" si="3"/>
        <v>0</v>
      </c>
      <c r="X13" s="83" t="str">
        <f t="shared" si="4"/>
        <v/>
      </c>
      <c r="Y13" s="449"/>
      <c r="Z13" s="434"/>
      <c r="AA13" s="84">
        <f t="shared" si="5"/>
        <v>0</v>
      </c>
      <c r="AB13" s="84">
        <f t="shared" si="5"/>
        <v>0</v>
      </c>
      <c r="AC13" s="454"/>
    </row>
    <row r="14" spans="2:33" ht="15" customHeight="1">
      <c r="B14" s="428"/>
      <c r="C14" s="429"/>
      <c r="D14" s="430"/>
      <c r="E14" s="429"/>
      <c r="F14" s="431"/>
      <c r="G14" s="432"/>
      <c r="H14" s="433"/>
      <c r="I14" s="434"/>
      <c r="J14" s="78">
        <f t="shared" si="0"/>
        <v>0</v>
      </c>
      <c r="K14" s="79">
        <f t="shared" si="0"/>
        <v>0</v>
      </c>
      <c r="L14" s="450"/>
      <c r="M14" s="451"/>
      <c r="N14" s="452"/>
      <c r="O14" s="452"/>
      <c r="P14" s="80">
        <f t="shared" si="1"/>
        <v>0</v>
      </c>
      <c r="Q14" s="81">
        <f t="shared" si="1"/>
        <v>0</v>
      </c>
      <c r="R14" s="453"/>
      <c r="S14" s="452"/>
      <c r="T14" s="80">
        <f t="shared" si="2"/>
        <v>0</v>
      </c>
      <c r="U14" s="82">
        <f t="shared" si="2"/>
        <v>0</v>
      </c>
      <c r="V14" s="453"/>
      <c r="W14" s="80">
        <f t="shared" si="3"/>
        <v>0</v>
      </c>
      <c r="X14" s="83" t="str">
        <f t="shared" si="4"/>
        <v/>
      </c>
      <c r="Y14" s="449"/>
      <c r="Z14" s="434"/>
      <c r="AA14" s="84">
        <f t="shared" si="5"/>
        <v>0</v>
      </c>
      <c r="AB14" s="84">
        <f t="shared" si="5"/>
        <v>0</v>
      </c>
      <c r="AC14" s="454"/>
    </row>
    <row r="15" spans="2:33" ht="15" customHeight="1">
      <c r="B15" s="428"/>
      <c r="C15" s="429"/>
      <c r="D15" s="430"/>
      <c r="E15" s="429"/>
      <c r="F15" s="431"/>
      <c r="G15" s="432"/>
      <c r="H15" s="433"/>
      <c r="I15" s="434"/>
      <c r="J15" s="78">
        <f t="shared" si="0"/>
        <v>0</v>
      </c>
      <c r="K15" s="79">
        <f t="shared" si="0"/>
        <v>0</v>
      </c>
      <c r="L15" s="450"/>
      <c r="M15" s="451"/>
      <c r="N15" s="452"/>
      <c r="O15" s="452"/>
      <c r="P15" s="80">
        <f t="shared" si="1"/>
        <v>0</v>
      </c>
      <c r="Q15" s="81">
        <f t="shared" si="1"/>
        <v>0</v>
      </c>
      <c r="R15" s="453"/>
      <c r="S15" s="452"/>
      <c r="T15" s="80">
        <f t="shared" si="2"/>
        <v>0</v>
      </c>
      <c r="U15" s="82">
        <f t="shared" si="2"/>
        <v>0</v>
      </c>
      <c r="V15" s="453"/>
      <c r="W15" s="80">
        <f t="shared" si="3"/>
        <v>0</v>
      </c>
      <c r="X15" s="83" t="str">
        <f t="shared" si="4"/>
        <v/>
      </c>
      <c r="Y15" s="449"/>
      <c r="Z15" s="434"/>
      <c r="AA15" s="84">
        <f t="shared" si="5"/>
        <v>0</v>
      </c>
      <c r="AB15" s="84">
        <f t="shared" si="5"/>
        <v>0</v>
      </c>
      <c r="AC15" s="454"/>
    </row>
    <row r="16" spans="2:33" ht="15" customHeight="1">
      <c r="B16" s="428"/>
      <c r="C16" s="429"/>
      <c r="D16" s="430"/>
      <c r="E16" s="429"/>
      <c r="F16" s="431"/>
      <c r="G16" s="432"/>
      <c r="H16" s="433"/>
      <c r="I16" s="434"/>
      <c r="J16" s="78">
        <f t="shared" si="0"/>
        <v>0</v>
      </c>
      <c r="K16" s="79">
        <f t="shared" si="0"/>
        <v>0</v>
      </c>
      <c r="L16" s="450"/>
      <c r="M16" s="451"/>
      <c r="N16" s="452"/>
      <c r="O16" s="452"/>
      <c r="P16" s="80">
        <f t="shared" si="1"/>
        <v>0</v>
      </c>
      <c r="Q16" s="81">
        <f t="shared" si="1"/>
        <v>0</v>
      </c>
      <c r="R16" s="453"/>
      <c r="S16" s="452"/>
      <c r="T16" s="80">
        <f t="shared" si="2"/>
        <v>0</v>
      </c>
      <c r="U16" s="82">
        <f t="shared" si="2"/>
        <v>0</v>
      </c>
      <c r="V16" s="453"/>
      <c r="W16" s="80">
        <f t="shared" si="3"/>
        <v>0</v>
      </c>
      <c r="X16" s="83" t="str">
        <f t="shared" si="4"/>
        <v/>
      </c>
      <c r="Y16" s="449"/>
      <c r="Z16" s="434"/>
      <c r="AA16" s="84">
        <f t="shared" si="5"/>
        <v>0</v>
      </c>
      <c r="AB16" s="84">
        <f t="shared" si="5"/>
        <v>0</v>
      </c>
      <c r="AC16" s="454"/>
    </row>
    <row r="17" spans="2:29" ht="15" customHeight="1">
      <c r="B17" s="428"/>
      <c r="C17" s="429"/>
      <c r="D17" s="430"/>
      <c r="E17" s="429"/>
      <c r="F17" s="431"/>
      <c r="G17" s="432"/>
      <c r="H17" s="433"/>
      <c r="I17" s="434"/>
      <c r="J17" s="78">
        <f t="shared" si="0"/>
        <v>0</v>
      </c>
      <c r="K17" s="79">
        <f t="shared" si="0"/>
        <v>0</v>
      </c>
      <c r="L17" s="450"/>
      <c r="M17" s="451"/>
      <c r="N17" s="452"/>
      <c r="O17" s="452"/>
      <c r="P17" s="80">
        <f t="shared" si="1"/>
        <v>0</v>
      </c>
      <c r="Q17" s="81">
        <f t="shared" si="1"/>
        <v>0</v>
      </c>
      <c r="R17" s="453"/>
      <c r="S17" s="452"/>
      <c r="T17" s="80">
        <f t="shared" si="2"/>
        <v>0</v>
      </c>
      <c r="U17" s="82">
        <f t="shared" si="2"/>
        <v>0</v>
      </c>
      <c r="V17" s="453"/>
      <c r="W17" s="80">
        <f t="shared" si="3"/>
        <v>0</v>
      </c>
      <c r="X17" s="83" t="str">
        <f t="shared" si="4"/>
        <v/>
      </c>
      <c r="Y17" s="449"/>
      <c r="Z17" s="434"/>
      <c r="AA17" s="84">
        <f t="shared" si="5"/>
        <v>0</v>
      </c>
      <c r="AB17" s="84">
        <f t="shared" si="5"/>
        <v>0</v>
      </c>
      <c r="AC17" s="454"/>
    </row>
    <row r="18" spans="2:29" ht="15" customHeight="1">
      <c r="B18" s="428"/>
      <c r="C18" s="429"/>
      <c r="D18" s="430"/>
      <c r="E18" s="429"/>
      <c r="F18" s="431"/>
      <c r="G18" s="432"/>
      <c r="H18" s="433"/>
      <c r="I18" s="434"/>
      <c r="J18" s="78">
        <f t="shared" si="0"/>
        <v>0</v>
      </c>
      <c r="K18" s="79">
        <f t="shared" si="0"/>
        <v>0</v>
      </c>
      <c r="L18" s="450"/>
      <c r="M18" s="451"/>
      <c r="N18" s="452"/>
      <c r="O18" s="452"/>
      <c r="P18" s="80">
        <f t="shared" si="1"/>
        <v>0</v>
      </c>
      <c r="Q18" s="81">
        <f t="shared" si="1"/>
        <v>0</v>
      </c>
      <c r="R18" s="453"/>
      <c r="S18" s="452"/>
      <c r="T18" s="80">
        <f t="shared" si="2"/>
        <v>0</v>
      </c>
      <c r="U18" s="82">
        <f t="shared" si="2"/>
        <v>0</v>
      </c>
      <c r="V18" s="453"/>
      <c r="W18" s="80">
        <f t="shared" si="3"/>
        <v>0</v>
      </c>
      <c r="X18" s="83" t="str">
        <f t="shared" si="4"/>
        <v/>
      </c>
      <c r="Y18" s="449"/>
      <c r="Z18" s="434"/>
      <c r="AA18" s="84">
        <f t="shared" si="5"/>
        <v>0</v>
      </c>
      <c r="AB18" s="84">
        <f t="shared" si="5"/>
        <v>0</v>
      </c>
      <c r="AC18" s="454"/>
    </row>
    <row r="19" spans="2:29" ht="15" customHeight="1">
      <c r="B19" s="428"/>
      <c r="C19" s="429"/>
      <c r="D19" s="430"/>
      <c r="E19" s="429"/>
      <c r="F19" s="431"/>
      <c r="G19" s="432"/>
      <c r="H19" s="433"/>
      <c r="I19" s="434"/>
      <c r="J19" s="78">
        <f t="shared" si="0"/>
        <v>0</v>
      </c>
      <c r="K19" s="79">
        <f t="shared" si="0"/>
        <v>0</v>
      </c>
      <c r="L19" s="450"/>
      <c r="M19" s="451"/>
      <c r="N19" s="452"/>
      <c r="O19" s="452"/>
      <c r="P19" s="80">
        <f t="shared" si="1"/>
        <v>0</v>
      </c>
      <c r="Q19" s="81">
        <f t="shared" si="1"/>
        <v>0</v>
      </c>
      <c r="R19" s="453"/>
      <c r="S19" s="452"/>
      <c r="T19" s="80">
        <f t="shared" si="2"/>
        <v>0</v>
      </c>
      <c r="U19" s="82">
        <f t="shared" si="2"/>
        <v>0</v>
      </c>
      <c r="V19" s="453"/>
      <c r="W19" s="80">
        <f t="shared" si="3"/>
        <v>0</v>
      </c>
      <c r="X19" s="83" t="str">
        <f t="shared" si="4"/>
        <v/>
      </c>
      <c r="Y19" s="449"/>
      <c r="Z19" s="434"/>
      <c r="AA19" s="84">
        <f t="shared" si="5"/>
        <v>0</v>
      </c>
      <c r="AB19" s="84">
        <f t="shared" si="5"/>
        <v>0</v>
      </c>
      <c r="AC19" s="454"/>
    </row>
    <row r="20" spans="2:29" ht="15" customHeight="1">
      <c r="B20" s="428"/>
      <c r="C20" s="429"/>
      <c r="D20" s="430"/>
      <c r="E20" s="429"/>
      <c r="F20" s="431"/>
      <c r="G20" s="432"/>
      <c r="H20" s="433"/>
      <c r="I20" s="434"/>
      <c r="J20" s="78">
        <f t="shared" si="0"/>
        <v>0</v>
      </c>
      <c r="K20" s="79">
        <f t="shared" si="0"/>
        <v>0</v>
      </c>
      <c r="L20" s="450"/>
      <c r="M20" s="451"/>
      <c r="N20" s="452"/>
      <c r="O20" s="452"/>
      <c r="P20" s="80">
        <f t="shared" si="1"/>
        <v>0</v>
      </c>
      <c r="Q20" s="81">
        <f t="shared" si="1"/>
        <v>0</v>
      </c>
      <c r="R20" s="453"/>
      <c r="S20" s="452"/>
      <c r="T20" s="80">
        <f t="shared" si="2"/>
        <v>0</v>
      </c>
      <c r="U20" s="82">
        <f t="shared" si="2"/>
        <v>0</v>
      </c>
      <c r="V20" s="453"/>
      <c r="W20" s="80">
        <f t="shared" si="3"/>
        <v>0</v>
      </c>
      <c r="X20" s="83" t="str">
        <f t="shared" si="4"/>
        <v/>
      </c>
      <c r="Y20" s="449"/>
      <c r="Z20" s="434"/>
      <c r="AA20" s="84">
        <f t="shared" si="5"/>
        <v>0</v>
      </c>
      <c r="AB20" s="84">
        <f t="shared" si="5"/>
        <v>0</v>
      </c>
      <c r="AC20" s="454"/>
    </row>
    <row r="21" spans="2:29" ht="15" customHeight="1">
      <c r="B21" s="435" t="s">
        <v>92</v>
      </c>
      <c r="C21" s="436"/>
      <c r="D21" s="437"/>
      <c r="E21" s="438"/>
      <c r="F21" s="439"/>
      <c r="G21" s="440">
        <f>SUM(G8:G20)</f>
        <v>2</v>
      </c>
      <c r="H21" s="441"/>
      <c r="I21" s="442"/>
      <c r="J21" s="93">
        <f>SUM(J8:J20)</f>
        <v>170</v>
      </c>
      <c r="K21" s="92">
        <f>SUM(K8:K20)</f>
        <v>190</v>
      </c>
      <c r="L21" s="94"/>
      <c r="M21" s="95"/>
      <c r="N21" s="96"/>
      <c r="O21" s="96"/>
      <c r="P21" s="97">
        <f>SUM(P8:P20)</f>
        <v>3.16</v>
      </c>
      <c r="Q21" s="98">
        <f>SUM(Q8:Q20)</f>
        <v>2.8</v>
      </c>
      <c r="R21" s="99"/>
      <c r="S21" s="96"/>
      <c r="T21" s="97">
        <f>SUM(T8:T20)</f>
        <v>0</v>
      </c>
      <c r="U21" s="100">
        <f>SUM(U8:U20)</f>
        <v>0</v>
      </c>
      <c r="V21" s="99"/>
      <c r="W21" s="97">
        <f>SUM(W8:W20)</f>
        <v>0.2</v>
      </c>
      <c r="X21" s="101"/>
      <c r="Y21" s="92"/>
      <c r="Z21" s="102"/>
      <c r="AA21" s="103">
        <f>SUM(AA8:AA20)</f>
        <v>4.96</v>
      </c>
      <c r="AB21" s="103">
        <f>SUM(AB8:AB20)</f>
        <v>4.5999999999999996</v>
      </c>
      <c r="AC21" s="104"/>
    </row>
    <row r="22" spans="2:29" ht="15" customHeight="1">
      <c r="B22" s="443" t="s">
        <v>93</v>
      </c>
      <c r="C22" s="444"/>
      <c r="D22" s="445"/>
      <c r="E22" s="444"/>
      <c r="F22" s="445"/>
      <c r="G22" s="445"/>
      <c r="H22" s="446"/>
      <c r="I22" s="447"/>
      <c r="J22" s="105"/>
      <c r="K22" s="67"/>
      <c r="L22" s="66"/>
      <c r="M22" s="69"/>
      <c r="N22" s="831"/>
      <c r="O22" s="832"/>
      <c r="P22" s="833"/>
      <c r="Q22" s="834"/>
      <c r="R22" s="73"/>
      <c r="S22" s="70"/>
      <c r="T22" s="71"/>
      <c r="U22" s="74"/>
      <c r="V22" s="73"/>
      <c r="W22" s="71"/>
      <c r="X22" s="75"/>
      <c r="Y22" s="67"/>
      <c r="Z22" s="67"/>
      <c r="AA22" s="76"/>
      <c r="AB22" s="76"/>
      <c r="AC22" s="77"/>
    </row>
    <row r="23" spans="2:29" ht="15" customHeight="1">
      <c r="B23" s="428" t="s">
        <v>2</v>
      </c>
      <c r="C23" s="429" t="s">
        <v>94</v>
      </c>
      <c r="D23" s="430"/>
      <c r="E23" s="429"/>
      <c r="F23" s="431"/>
      <c r="G23" s="432">
        <v>1</v>
      </c>
      <c r="H23" s="448">
        <v>14</v>
      </c>
      <c r="I23" s="449">
        <v>16</v>
      </c>
      <c r="J23" s="106">
        <f t="shared" ref="J23:K58" si="6">$G23*H23</f>
        <v>14</v>
      </c>
      <c r="K23" s="107">
        <f t="shared" si="6"/>
        <v>16</v>
      </c>
      <c r="L23" s="455">
        <v>1</v>
      </c>
      <c r="M23" s="451">
        <v>200</v>
      </c>
      <c r="N23" s="456">
        <v>0.188</v>
      </c>
      <c r="O23" s="456">
        <v>0.17</v>
      </c>
      <c r="P23" s="505">
        <f t="shared" ref="P23:Q58" si="7">$G23*N23</f>
        <v>0.188</v>
      </c>
      <c r="Q23" s="506">
        <f t="shared" si="7"/>
        <v>0.17</v>
      </c>
      <c r="R23" s="108"/>
      <c r="S23" s="109"/>
      <c r="T23" s="80"/>
      <c r="U23" s="82"/>
      <c r="V23" s="453">
        <v>0.1</v>
      </c>
      <c r="W23" s="80">
        <f t="shared" ref="W23:W58" si="8">$G23*V23</f>
        <v>0.1</v>
      </c>
      <c r="X23" s="110"/>
      <c r="Y23" s="111"/>
      <c r="Z23" s="112"/>
      <c r="AA23" s="84"/>
      <c r="AB23" s="84"/>
      <c r="AC23" s="457"/>
    </row>
    <row r="24" spans="2:29" ht="15" customHeight="1">
      <c r="B24" s="428" t="s">
        <v>3</v>
      </c>
      <c r="C24" s="429" t="s">
        <v>94</v>
      </c>
      <c r="D24" s="430"/>
      <c r="E24" s="429"/>
      <c r="F24" s="431"/>
      <c r="G24" s="432">
        <v>1</v>
      </c>
      <c r="H24" s="448">
        <v>14</v>
      </c>
      <c r="I24" s="449">
        <v>16</v>
      </c>
      <c r="J24" s="106">
        <f t="shared" si="6"/>
        <v>14</v>
      </c>
      <c r="K24" s="107">
        <f t="shared" si="6"/>
        <v>16</v>
      </c>
      <c r="L24" s="455">
        <v>1</v>
      </c>
      <c r="M24" s="451">
        <v>200</v>
      </c>
      <c r="N24" s="456">
        <v>0.188</v>
      </c>
      <c r="O24" s="456">
        <v>0.17</v>
      </c>
      <c r="P24" s="505">
        <f t="shared" si="7"/>
        <v>0.188</v>
      </c>
      <c r="Q24" s="506">
        <f t="shared" si="7"/>
        <v>0.17</v>
      </c>
      <c r="R24" s="108"/>
      <c r="S24" s="109"/>
      <c r="T24" s="80"/>
      <c r="U24" s="82"/>
      <c r="V24" s="453">
        <v>0.1</v>
      </c>
      <c r="W24" s="80">
        <f t="shared" si="8"/>
        <v>0.1</v>
      </c>
      <c r="X24" s="110"/>
      <c r="Y24" s="111"/>
      <c r="Z24" s="112"/>
      <c r="AA24" s="84"/>
      <c r="AB24" s="84"/>
      <c r="AC24" s="457"/>
    </row>
    <row r="25" spans="2:29" ht="15" customHeight="1">
      <c r="B25" s="428" t="s">
        <v>4</v>
      </c>
      <c r="C25" s="429" t="s">
        <v>94</v>
      </c>
      <c r="D25" s="430"/>
      <c r="E25" s="429"/>
      <c r="F25" s="431"/>
      <c r="G25" s="432">
        <v>1</v>
      </c>
      <c r="H25" s="448">
        <v>14</v>
      </c>
      <c r="I25" s="449">
        <v>16</v>
      </c>
      <c r="J25" s="106">
        <f t="shared" si="6"/>
        <v>14</v>
      </c>
      <c r="K25" s="107">
        <f t="shared" si="6"/>
        <v>16</v>
      </c>
      <c r="L25" s="455">
        <v>1</v>
      </c>
      <c r="M25" s="451">
        <v>200</v>
      </c>
      <c r="N25" s="456">
        <v>0.188</v>
      </c>
      <c r="O25" s="456">
        <v>0.17</v>
      </c>
      <c r="P25" s="505">
        <f t="shared" si="7"/>
        <v>0.188</v>
      </c>
      <c r="Q25" s="506">
        <f t="shared" si="7"/>
        <v>0.17</v>
      </c>
      <c r="R25" s="108"/>
      <c r="S25" s="109"/>
      <c r="T25" s="80"/>
      <c r="U25" s="82"/>
      <c r="V25" s="453">
        <v>0.1</v>
      </c>
      <c r="W25" s="80">
        <f t="shared" si="8"/>
        <v>0.1</v>
      </c>
      <c r="X25" s="110"/>
      <c r="Y25" s="111"/>
      <c r="Z25" s="112"/>
      <c r="AA25" s="84"/>
      <c r="AB25" s="84"/>
      <c r="AC25" s="457"/>
    </row>
    <row r="26" spans="2:29" ht="15" customHeight="1">
      <c r="B26" s="428" t="s">
        <v>5</v>
      </c>
      <c r="C26" s="429" t="s">
        <v>94</v>
      </c>
      <c r="D26" s="430"/>
      <c r="E26" s="429"/>
      <c r="F26" s="431"/>
      <c r="G26" s="432">
        <v>1</v>
      </c>
      <c r="H26" s="448">
        <v>16</v>
      </c>
      <c r="I26" s="449">
        <v>18</v>
      </c>
      <c r="J26" s="106">
        <f t="shared" si="6"/>
        <v>16</v>
      </c>
      <c r="K26" s="107">
        <f t="shared" si="6"/>
        <v>18</v>
      </c>
      <c r="L26" s="455">
        <v>1</v>
      </c>
      <c r="M26" s="451">
        <v>200</v>
      </c>
      <c r="N26" s="456">
        <v>0.188</v>
      </c>
      <c r="O26" s="456">
        <v>0.17</v>
      </c>
      <c r="P26" s="505">
        <f t="shared" si="7"/>
        <v>0.188</v>
      </c>
      <c r="Q26" s="506">
        <f t="shared" si="7"/>
        <v>0.17</v>
      </c>
      <c r="R26" s="108"/>
      <c r="S26" s="109"/>
      <c r="T26" s="80"/>
      <c r="U26" s="82"/>
      <c r="V26" s="453">
        <v>0.1</v>
      </c>
      <c r="W26" s="80">
        <f t="shared" si="8"/>
        <v>0.1</v>
      </c>
      <c r="X26" s="110"/>
      <c r="Y26" s="111"/>
      <c r="Z26" s="112"/>
      <c r="AA26" s="84"/>
      <c r="AB26" s="84"/>
      <c r="AC26" s="457"/>
    </row>
    <row r="27" spans="2:29" ht="15" customHeight="1">
      <c r="B27" s="428" t="s">
        <v>6</v>
      </c>
      <c r="C27" s="429" t="s">
        <v>94</v>
      </c>
      <c r="D27" s="430"/>
      <c r="E27" s="429"/>
      <c r="F27" s="431"/>
      <c r="G27" s="432">
        <v>1</v>
      </c>
      <c r="H27" s="448">
        <v>16</v>
      </c>
      <c r="I27" s="449">
        <v>18</v>
      </c>
      <c r="J27" s="106">
        <f t="shared" si="6"/>
        <v>16</v>
      </c>
      <c r="K27" s="107">
        <f t="shared" si="6"/>
        <v>18</v>
      </c>
      <c r="L27" s="455">
        <v>1</v>
      </c>
      <c r="M27" s="451">
        <v>200</v>
      </c>
      <c r="N27" s="456">
        <v>0.188</v>
      </c>
      <c r="O27" s="456">
        <v>0.17</v>
      </c>
      <c r="P27" s="505">
        <f t="shared" si="7"/>
        <v>0.188</v>
      </c>
      <c r="Q27" s="506">
        <f t="shared" si="7"/>
        <v>0.17</v>
      </c>
      <c r="R27" s="108"/>
      <c r="S27" s="109"/>
      <c r="T27" s="80"/>
      <c r="U27" s="82"/>
      <c r="V27" s="453">
        <v>0.1</v>
      </c>
      <c r="W27" s="80">
        <f t="shared" si="8"/>
        <v>0.1</v>
      </c>
      <c r="X27" s="110"/>
      <c r="Y27" s="111"/>
      <c r="Z27" s="112"/>
      <c r="AA27" s="84"/>
      <c r="AB27" s="84"/>
      <c r="AC27" s="457"/>
    </row>
    <row r="28" spans="2:29" ht="15" customHeight="1">
      <c r="B28" s="428"/>
      <c r="C28" s="429"/>
      <c r="D28" s="430"/>
      <c r="E28" s="429"/>
      <c r="F28" s="431"/>
      <c r="G28" s="432"/>
      <c r="H28" s="448"/>
      <c r="I28" s="449"/>
      <c r="J28" s="106">
        <f t="shared" si="6"/>
        <v>0</v>
      </c>
      <c r="K28" s="107">
        <f t="shared" si="6"/>
        <v>0</v>
      </c>
      <c r="L28" s="455"/>
      <c r="M28" s="451"/>
      <c r="N28" s="456"/>
      <c r="O28" s="456"/>
      <c r="P28" s="505">
        <f t="shared" si="7"/>
        <v>0</v>
      </c>
      <c r="Q28" s="506">
        <f t="shared" si="7"/>
        <v>0</v>
      </c>
      <c r="R28" s="108"/>
      <c r="S28" s="109"/>
      <c r="T28" s="80"/>
      <c r="U28" s="82"/>
      <c r="V28" s="453"/>
      <c r="W28" s="80">
        <f t="shared" si="8"/>
        <v>0</v>
      </c>
      <c r="X28" s="110"/>
      <c r="Y28" s="111"/>
      <c r="Z28" s="112"/>
      <c r="AA28" s="84"/>
      <c r="AB28" s="84"/>
      <c r="AC28" s="457"/>
    </row>
    <row r="29" spans="2:29" ht="15" customHeight="1">
      <c r="B29" s="428" t="s">
        <v>7</v>
      </c>
      <c r="C29" s="429" t="s">
        <v>94</v>
      </c>
      <c r="D29" s="430"/>
      <c r="E29" s="429"/>
      <c r="F29" s="431"/>
      <c r="G29" s="432">
        <v>1</v>
      </c>
      <c r="H29" s="448">
        <v>14</v>
      </c>
      <c r="I29" s="449">
        <v>16</v>
      </c>
      <c r="J29" s="106">
        <f t="shared" si="6"/>
        <v>14</v>
      </c>
      <c r="K29" s="107">
        <f t="shared" si="6"/>
        <v>16</v>
      </c>
      <c r="L29" s="455">
        <v>1</v>
      </c>
      <c r="M29" s="451">
        <v>200</v>
      </c>
      <c r="N29" s="456">
        <v>0.188</v>
      </c>
      <c r="O29" s="456">
        <v>0.17</v>
      </c>
      <c r="P29" s="505">
        <f t="shared" si="7"/>
        <v>0.188</v>
      </c>
      <c r="Q29" s="506">
        <f t="shared" si="7"/>
        <v>0.17</v>
      </c>
      <c r="R29" s="108"/>
      <c r="S29" s="109"/>
      <c r="T29" s="80"/>
      <c r="U29" s="82"/>
      <c r="V29" s="453">
        <v>0.1</v>
      </c>
      <c r="W29" s="80">
        <f t="shared" si="8"/>
        <v>0.1</v>
      </c>
      <c r="X29" s="110"/>
      <c r="Y29" s="111"/>
      <c r="Z29" s="112"/>
      <c r="AA29" s="84"/>
      <c r="AB29" s="84"/>
      <c r="AC29" s="457"/>
    </row>
    <row r="30" spans="2:29" ht="15" customHeight="1">
      <c r="B30" s="428" t="s">
        <v>8</v>
      </c>
      <c r="C30" s="429" t="s">
        <v>94</v>
      </c>
      <c r="D30" s="430"/>
      <c r="E30" s="429"/>
      <c r="F30" s="431"/>
      <c r="G30" s="432">
        <v>1</v>
      </c>
      <c r="H30" s="448">
        <v>14</v>
      </c>
      <c r="I30" s="449">
        <v>16</v>
      </c>
      <c r="J30" s="106">
        <f t="shared" si="6"/>
        <v>14</v>
      </c>
      <c r="K30" s="107">
        <f t="shared" si="6"/>
        <v>16</v>
      </c>
      <c r="L30" s="455">
        <v>1</v>
      </c>
      <c r="M30" s="451">
        <v>200</v>
      </c>
      <c r="N30" s="456">
        <v>0.188</v>
      </c>
      <c r="O30" s="456">
        <v>0.17</v>
      </c>
      <c r="P30" s="505">
        <f t="shared" si="7"/>
        <v>0.188</v>
      </c>
      <c r="Q30" s="506">
        <f t="shared" si="7"/>
        <v>0.17</v>
      </c>
      <c r="R30" s="108"/>
      <c r="S30" s="109"/>
      <c r="T30" s="80"/>
      <c r="U30" s="82"/>
      <c r="V30" s="453">
        <v>0.1</v>
      </c>
      <c r="W30" s="80">
        <f t="shared" si="8"/>
        <v>0.1</v>
      </c>
      <c r="X30" s="110"/>
      <c r="Y30" s="111"/>
      <c r="Z30" s="112"/>
      <c r="AA30" s="84"/>
      <c r="AB30" s="84"/>
      <c r="AC30" s="457"/>
    </row>
    <row r="31" spans="2:29" ht="15" customHeight="1">
      <c r="B31" s="428" t="s">
        <v>9</v>
      </c>
      <c r="C31" s="429" t="s">
        <v>94</v>
      </c>
      <c r="D31" s="430"/>
      <c r="E31" s="429"/>
      <c r="F31" s="431"/>
      <c r="G31" s="432">
        <v>1</v>
      </c>
      <c r="H31" s="448">
        <v>14</v>
      </c>
      <c r="I31" s="449">
        <v>16</v>
      </c>
      <c r="J31" s="106">
        <f t="shared" si="6"/>
        <v>14</v>
      </c>
      <c r="K31" s="107">
        <f t="shared" si="6"/>
        <v>16</v>
      </c>
      <c r="L31" s="455">
        <v>1</v>
      </c>
      <c r="M31" s="451">
        <v>200</v>
      </c>
      <c r="N31" s="456">
        <v>0.188</v>
      </c>
      <c r="O31" s="456">
        <v>0.17</v>
      </c>
      <c r="P31" s="505">
        <f t="shared" si="7"/>
        <v>0.188</v>
      </c>
      <c r="Q31" s="506">
        <f t="shared" si="7"/>
        <v>0.17</v>
      </c>
      <c r="R31" s="108"/>
      <c r="S31" s="109"/>
      <c r="T31" s="80"/>
      <c r="U31" s="82"/>
      <c r="V31" s="453">
        <v>0.1</v>
      </c>
      <c r="W31" s="80">
        <f t="shared" si="8"/>
        <v>0.1</v>
      </c>
      <c r="X31" s="110"/>
      <c r="Y31" s="111"/>
      <c r="Z31" s="112"/>
      <c r="AA31" s="84"/>
      <c r="AB31" s="84"/>
      <c r="AC31" s="457"/>
    </row>
    <row r="32" spans="2:29" ht="15" customHeight="1">
      <c r="B32" s="428" t="s">
        <v>10</v>
      </c>
      <c r="C32" s="429" t="s">
        <v>94</v>
      </c>
      <c r="D32" s="430"/>
      <c r="E32" s="429"/>
      <c r="F32" s="431"/>
      <c r="G32" s="432">
        <v>1</v>
      </c>
      <c r="H32" s="448">
        <v>16</v>
      </c>
      <c r="I32" s="449">
        <v>18</v>
      </c>
      <c r="J32" s="106">
        <f t="shared" si="6"/>
        <v>16</v>
      </c>
      <c r="K32" s="107">
        <f t="shared" si="6"/>
        <v>18</v>
      </c>
      <c r="L32" s="455">
        <v>1</v>
      </c>
      <c r="M32" s="451">
        <v>200</v>
      </c>
      <c r="N32" s="456">
        <v>0.188</v>
      </c>
      <c r="O32" s="456">
        <v>0.17</v>
      </c>
      <c r="P32" s="505">
        <f t="shared" si="7"/>
        <v>0.188</v>
      </c>
      <c r="Q32" s="506">
        <f t="shared" si="7"/>
        <v>0.17</v>
      </c>
      <c r="R32" s="108"/>
      <c r="S32" s="109"/>
      <c r="T32" s="80"/>
      <c r="U32" s="82"/>
      <c r="V32" s="453">
        <v>0.1</v>
      </c>
      <c r="W32" s="80">
        <f t="shared" si="8"/>
        <v>0.1</v>
      </c>
      <c r="X32" s="110"/>
      <c r="Y32" s="111"/>
      <c r="Z32" s="112"/>
      <c r="AA32" s="84"/>
      <c r="AB32" s="84"/>
      <c r="AC32" s="457"/>
    </row>
    <row r="33" spans="2:29" ht="15" customHeight="1">
      <c r="B33" s="428" t="s">
        <v>11</v>
      </c>
      <c r="C33" s="429" t="s">
        <v>94</v>
      </c>
      <c r="D33" s="430"/>
      <c r="E33" s="429"/>
      <c r="F33" s="431"/>
      <c r="G33" s="432">
        <v>1</v>
      </c>
      <c r="H33" s="448">
        <v>16</v>
      </c>
      <c r="I33" s="449">
        <v>18</v>
      </c>
      <c r="J33" s="106">
        <f t="shared" si="6"/>
        <v>16</v>
      </c>
      <c r="K33" s="107">
        <f t="shared" si="6"/>
        <v>18</v>
      </c>
      <c r="L33" s="455">
        <v>1</v>
      </c>
      <c r="M33" s="451">
        <v>200</v>
      </c>
      <c r="N33" s="456">
        <v>0.188</v>
      </c>
      <c r="O33" s="456">
        <v>0.17</v>
      </c>
      <c r="P33" s="505">
        <f t="shared" si="7"/>
        <v>0.188</v>
      </c>
      <c r="Q33" s="506">
        <f t="shared" si="7"/>
        <v>0.17</v>
      </c>
      <c r="R33" s="108"/>
      <c r="S33" s="109"/>
      <c r="T33" s="80"/>
      <c r="U33" s="82"/>
      <c r="V33" s="453">
        <v>0.1</v>
      </c>
      <c r="W33" s="80">
        <f t="shared" si="8"/>
        <v>0.1</v>
      </c>
      <c r="X33" s="110"/>
      <c r="Y33" s="111"/>
      <c r="Z33" s="112"/>
      <c r="AA33" s="84"/>
      <c r="AB33" s="84"/>
      <c r="AC33" s="457"/>
    </row>
    <row r="34" spans="2:29" ht="15" customHeight="1">
      <c r="B34" s="428"/>
      <c r="C34" s="429"/>
      <c r="D34" s="430"/>
      <c r="E34" s="429"/>
      <c r="F34" s="431"/>
      <c r="G34" s="432"/>
      <c r="H34" s="448"/>
      <c r="I34" s="449"/>
      <c r="J34" s="106">
        <f t="shared" si="6"/>
        <v>0</v>
      </c>
      <c r="K34" s="107">
        <f t="shared" si="6"/>
        <v>0</v>
      </c>
      <c r="L34" s="455"/>
      <c r="M34" s="451"/>
      <c r="N34" s="456"/>
      <c r="O34" s="456"/>
      <c r="P34" s="505">
        <f t="shared" si="7"/>
        <v>0</v>
      </c>
      <c r="Q34" s="506">
        <f t="shared" si="7"/>
        <v>0</v>
      </c>
      <c r="R34" s="108"/>
      <c r="S34" s="109"/>
      <c r="T34" s="80"/>
      <c r="U34" s="82"/>
      <c r="V34" s="453"/>
      <c r="W34" s="80">
        <f t="shared" si="8"/>
        <v>0</v>
      </c>
      <c r="X34" s="110"/>
      <c r="Y34" s="111"/>
      <c r="Z34" s="112"/>
      <c r="AA34" s="84"/>
      <c r="AB34" s="84"/>
      <c r="AC34" s="457"/>
    </row>
    <row r="35" spans="2:29" ht="15" customHeight="1">
      <c r="B35" s="428"/>
      <c r="C35" s="429"/>
      <c r="D35" s="430"/>
      <c r="E35" s="429"/>
      <c r="F35" s="431"/>
      <c r="G35" s="432"/>
      <c r="H35" s="448"/>
      <c r="I35" s="449"/>
      <c r="J35" s="106">
        <f t="shared" si="6"/>
        <v>0</v>
      </c>
      <c r="K35" s="107">
        <f t="shared" si="6"/>
        <v>0</v>
      </c>
      <c r="L35" s="455"/>
      <c r="M35" s="451"/>
      <c r="N35" s="456"/>
      <c r="O35" s="456"/>
      <c r="P35" s="505">
        <f t="shared" si="7"/>
        <v>0</v>
      </c>
      <c r="Q35" s="506">
        <f t="shared" si="7"/>
        <v>0</v>
      </c>
      <c r="R35" s="108"/>
      <c r="S35" s="109"/>
      <c r="T35" s="80"/>
      <c r="U35" s="82"/>
      <c r="V35" s="453"/>
      <c r="W35" s="80">
        <f t="shared" si="8"/>
        <v>0</v>
      </c>
      <c r="X35" s="110"/>
      <c r="Y35" s="111"/>
      <c r="Z35" s="112"/>
      <c r="AA35" s="84"/>
      <c r="AB35" s="84"/>
      <c r="AC35" s="457"/>
    </row>
    <row r="36" spans="2:29" ht="15" customHeight="1">
      <c r="B36" s="428"/>
      <c r="C36" s="429"/>
      <c r="D36" s="430"/>
      <c r="E36" s="429"/>
      <c r="F36" s="431"/>
      <c r="G36" s="432"/>
      <c r="H36" s="448"/>
      <c r="I36" s="449"/>
      <c r="J36" s="106">
        <f t="shared" si="6"/>
        <v>0</v>
      </c>
      <c r="K36" s="107">
        <f t="shared" si="6"/>
        <v>0</v>
      </c>
      <c r="L36" s="455"/>
      <c r="M36" s="451"/>
      <c r="N36" s="456"/>
      <c r="O36" s="456"/>
      <c r="P36" s="505">
        <f t="shared" si="7"/>
        <v>0</v>
      </c>
      <c r="Q36" s="506">
        <f t="shared" si="7"/>
        <v>0</v>
      </c>
      <c r="R36" s="108"/>
      <c r="S36" s="109"/>
      <c r="T36" s="80"/>
      <c r="U36" s="82"/>
      <c r="V36" s="453"/>
      <c r="W36" s="80">
        <f t="shared" si="8"/>
        <v>0</v>
      </c>
      <c r="X36" s="110"/>
      <c r="Y36" s="111"/>
      <c r="Z36" s="112"/>
      <c r="AA36" s="84"/>
      <c r="AB36" s="84"/>
      <c r="AC36" s="457"/>
    </row>
    <row r="37" spans="2:29" ht="15" customHeight="1">
      <c r="B37" s="428"/>
      <c r="C37" s="429"/>
      <c r="D37" s="430"/>
      <c r="E37" s="429"/>
      <c r="F37" s="431"/>
      <c r="G37" s="432"/>
      <c r="H37" s="448"/>
      <c r="I37" s="449"/>
      <c r="J37" s="106">
        <f t="shared" si="6"/>
        <v>0</v>
      </c>
      <c r="K37" s="107">
        <f t="shared" si="6"/>
        <v>0</v>
      </c>
      <c r="L37" s="455"/>
      <c r="M37" s="451"/>
      <c r="N37" s="456"/>
      <c r="O37" s="456"/>
      <c r="P37" s="505">
        <f t="shared" si="7"/>
        <v>0</v>
      </c>
      <c r="Q37" s="506">
        <f t="shared" si="7"/>
        <v>0</v>
      </c>
      <c r="R37" s="108"/>
      <c r="S37" s="109"/>
      <c r="T37" s="80"/>
      <c r="U37" s="82"/>
      <c r="V37" s="453"/>
      <c r="W37" s="80">
        <f t="shared" si="8"/>
        <v>0</v>
      </c>
      <c r="X37" s="110"/>
      <c r="Y37" s="111"/>
      <c r="Z37" s="112"/>
      <c r="AA37" s="84"/>
      <c r="AB37" s="84"/>
      <c r="AC37" s="457"/>
    </row>
    <row r="38" spans="2:29" ht="15" customHeight="1">
      <c r="B38" s="428"/>
      <c r="C38" s="429"/>
      <c r="D38" s="430"/>
      <c r="E38" s="429"/>
      <c r="F38" s="431"/>
      <c r="G38" s="432"/>
      <c r="H38" s="448"/>
      <c r="I38" s="449"/>
      <c r="J38" s="106">
        <f t="shared" si="6"/>
        <v>0</v>
      </c>
      <c r="K38" s="107">
        <f t="shared" si="6"/>
        <v>0</v>
      </c>
      <c r="L38" s="455"/>
      <c r="M38" s="451"/>
      <c r="N38" s="456"/>
      <c r="O38" s="456"/>
      <c r="P38" s="505">
        <f t="shared" si="7"/>
        <v>0</v>
      </c>
      <c r="Q38" s="506">
        <f t="shared" si="7"/>
        <v>0</v>
      </c>
      <c r="R38" s="108"/>
      <c r="S38" s="109"/>
      <c r="T38" s="80"/>
      <c r="U38" s="82"/>
      <c r="V38" s="453"/>
      <c r="W38" s="80">
        <f t="shared" si="8"/>
        <v>0</v>
      </c>
      <c r="X38" s="110"/>
      <c r="Y38" s="111"/>
      <c r="Z38" s="112"/>
      <c r="AA38" s="84"/>
      <c r="AB38" s="84"/>
      <c r="AC38" s="457"/>
    </row>
    <row r="39" spans="2:29" ht="15" customHeight="1">
      <c r="B39" s="428"/>
      <c r="C39" s="429"/>
      <c r="D39" s="430"/>
      <c r="E39" s="429"/>
      <c r="F39" s="431"/>
      <c r="G39" s="432"/>
      <c r="H39" s="448"/>
      <c r="I39" s="449"/>
      <c r="J39" s="106">
        <f t="shared" si="6"/>
        <v>0</v>
      </c>
      <c r="K39" s="107">
        <f t="shared" si="6"/>
        <v>0</v>
      </c>
      <c r="L39" s="455"/>
      <c r="M39" s="451"/>
      <c r="N39" s="456"/>
      <c r="O39" s="456"/>
      <c r="P39" s="505">
        <f t="shared" si="7"/>
        <v>0</v>
      </c>
      <c r="Q39" s="506">
        <f t="shared" si="7"/>
        <v>0</v>
      </c>
      <c r="R39" s="108"/>
      <c r="S39" s="109"/>
      <c r="T39" s="80"/>
      <c r="U39" s="82"/>
      <c r="V39" s="453"/>
      <c r="W39" s="80">
        <f t="shared" si="8"/>
        <v>0</v>
      </c>
      <c r="X39" s="110"/>
      <c r="Y39" s="111"/>
      <c r="Z39" s="112"/>
      <c r="AA39" s="84"/>
      <c r="AB39" s="84"/>
      <c r="AC39" s="457"/>
    </row>
    <row r="40" spans="2:29" ht="15" customHeight="1">
      <c r="B40" s="428"/>
      <c r="C40" s="429"/>
      <c r="D40" s="430"/>
      <c r="E40" s="429"/>
      <c r="F40" s="431"/>
      <c r="G40" s="432"/>
      <c r="H40" s="448"/>
      <c r="I40" s="449"/>
      <c r="J40" s="106">
        <f t="shared" si="6"/>
        <v>0</v>
      </c>
      <c r="K40" s="107">
        <f t="shared" si="6"/>
        <v>0</v>
      </c>
      <c r="L40" s="455"/>
      <c r="M40" s="451"/>
      <c r="N40" s="456"/>
      <c r="O40" s="456"/>
      <c r="P40" s="505">
        <f t="shared" si="7"/>
        <v>0</v>
      </c>
      <c r="Q40" s="506">
        <f t="shared" si="7"/>
        <v>0</v>
      </c>
      <c r="R40" s="108"/>
      <c r="S40" s="109"/>
      <c r="T40" s="80"/>
      <c r="U40" s="82"/>
      <c r="V40" s="453"/>
      <c r="W40" s="80">
        <f t="shared" si="8"/>
        <v>0</v>
      </c>
      <c r="X40" s="110"/>
      <c r="Y40" s="111"/>
      <c r="Z40" s="112"/>
      <c r="AA40" s="84"/>
      <c r="AB40" s="84"/>
      <c r="AC40" s="457"/>
    </row>
    <row r="41" spans="2:29" ht="15" customHeight="1">
      <c r="B41" s="428"/>
      <c r="C41" s="429"/>
      <c r="D41" s="430"/>
      <c r="E41" s="429"/>
      <c r="F41" s="431"/>
      <c r="G41" s="432"/>
      <c r="H41" s="448"/>
      <c r="I41" s="449"/>
      <c r="J41" s="106">
        <f t="shared" si="6"/>
        <v>0</v>
      </c>
      <c r="K41" s="107">
        <f t="shared" si="6"/>
        <v>0</v>
      </c>
      <c r="L41" s="455"/>
      <c r="M41" s="451"/>
      <c r="N41" s="456"/>
      <c r="O41" s="456"/>
      <c r="P41" s="505">
        <f t="shared" si="7"/>
        <v>0</v>
      </c>
      <c r="Q41" s="506">
        <f t="shared" si="7"/>
        <v>0</v>
      </c>
      <c r="R41" s="108"/>
      <c r="S41" s="109"/>
      <c r="T41" s="80"/>
      <c r="U41" s="82"/>
      <c r="V41" s="453"/>
      <c r="W41" s="80">
        <f t="shared" si="8"/>
        <v>0</v>
      </c>
      <c r="X41" s="110"/>
      <c r="Y41" s="111"/>
      <c r="Z41" s="112"/>
      <c r="AA41" s="84"/>
      <c r="AB41" s="84"/>
      <c r="AC41" s="457"/>
    </row>
    <row r="42" spans="2:29" ht="15" customHeight="1">
      <c r="B42" s="428"/>
      <c r="C42" s="429"/>
      <c r="D42" s="430"/>
      <c r="E42" s="429"/>
      <c r="F42" s="431"/>
      <c r="G42" s="432"/>
      <c r="H42" s="448"/>
      <c r="I42" s="449"/>
      <c r="J42" s="106">
        <f t="shared" si="6"/>
        <v>0</v>
      </c>
      <c r="K42" s="107">
        <f t="shared" si="6"/>
        <v>0</v>
      </c>
      <c r="L42" s="455"/>
      <c r="M42" s="451"/>
      <c r="N42" s="456"/>
      <c r="O42" s="456"/>
      <c r="P42" s="505">
        <f t="shared" si="7"/>
        <v>0</v>
      </c>
      <c r="Q42" s="506">
        <f t="shared" si="7"/>
        <v>0</v>
      </c>
      <c r="R42" s="108"/>
      <c r="S42" s="109"/>
      <c r="T42" s="80"/>
      <c r="U42" s="82"/>
      <c r="V42" s="453"/>
      <c r="W42" s="80">
        <f t="shared" si="8"/>
        <v>0</v>
      </c>
      <c r="X42" s="110"/>
      <c r="Y42" s="111"/>
      <c r="Z42" s="112"/>
      <c r="AA42" s="84"/>
      <c r="AB42" s="84"/>
      <c r="AC42" s="457"/>
    </row>
    <row r="43" spans="2:29" ht="15" customHeight="1">
      <c r="B43" s="428"/>
      <c r="C43" s="429"/>
      <c r="D43" s="430"/>
      <c r="E43" s="429"/>
      <c r="F43" s="431"/>
      <c r="G43" s="432"/>
      <c r="H43" s="448"/>
      <c r="I43" s="449"/>
      <c r="J43" s="106">
        <f t="shared" si="6"/>
        <v>0</v>
      </c>
      <c r="K43" s="107">
        <f t="shared" si="6"/>
        <v>0</v>
      </c>
      <c r="L43" s="455"/>
      <c r="M43" s="451"/>
      <c r="N43" s="456"/>
      <c r="O43" s="456"/>
      <c r="P43" s="505">
        <f t="shared" si="7"/>
        <v>0</v>
      </c>
      <c r="Q43" s="506">
        <f t="shared" si="7"/>
        <v>0</v>
      </c>
      <c r="R43" s="108"/>
      <c r="S43" s="109"/>
      <c r="T43" s="80"/>
      <c r="U43" s="82"/>
      <c r="V43" s="453"/>
      <c r="W43" s="80">
        <f t="shared" si="8"/>
        <v>0</v>
      </c>
      <c r="X43" s="110"/>
      <c r="Y43" s="111"/>
      <c r="Z43" s="112"/>
      <c r="AA43" s="84"/>
      <c r="AB43" s="84"/>
      <c r="AC43" s="457"/>
    </row>
    <row r="44" spans="2:29" ht="15" customHeight="1">
      <c r="B44" s="428"/>
      <c r="C44" s="429"/>
      <c r="D44" s="430"/>
      <c r="E44" s="429"/>
      <c r="F44" s="431"/>
      <c r="G44" s="432"/>
      <c r="H44" s="448"/>
      <c r="I44" s="449"/>
      <c r="J44" s="106">
        <f t="shared" si="6"/>
        <v>0</v>
      </c>
      <c r="K44" s="107">
        <f t="shared" si="6"/>
        <v>0</v>
      </c>
      <c r="L44" s="455"/>
      <c r="M44" s="451"/>
      <c r="N44" s="456"/>
      <c r="O44" s="456"/>
      <c r="P44" s="505">
        <f t="shared" si="7"/>
        <v>0</v>
      </c>
      <c r="Q44" s="506">
        <f t="shared" si="7"/>
        <v>0</v>
      </c>
      <c r="R44" s="108"/>
      <c r="S44" s="109"/>
      <c r="T44" s="80"/>
      <c r="U44" s="82"/>
      <c r="V44" s="453"/>
      <c r="W44" s="80">
        <f t="shared" si="8"/>
        <v>0</v>
      </c>
      <c r="X44" s="110"/>
      <c r="Y44" s="111"/>
      <c r="Z44" s="112"/>
      <c r="AA44" s="84"/>
      <c r="AB44" s="84"/>
      <c r="AC44" s="457"/>
    </row>
    <row r="45" spans="2:29" ht="15" customHeight="1">
      <c r="B45" s="428"/>
      <c r="C45" s="429"/>
      <c r="D45" s="430"/>
      <c r="E45" s="429"/>
      <c r="F45" s="431"/>
      <c r="G45" s="432"/>
      <c r="H45" s="448"/>
      <c r="I45" s="449"/>
      <c r="J45" s="106">
        <f t="shared" si="6"/>
        <v>0</v>
      </c>
      <c r="K45" s="107">
        <f t="shared" si="6"/>
        <v>0</v>
      </c>
      <c r="L45" s="455"/>
      <c r="M45" s="451"/>
      <c r="N45" s="456"/>
      <c r="O45" s="456"/>
      <c r="P45" s="505">
        <f t="shared" si="7"/>
        <v>0</v>
      </c>
      <c r="Q45" s="506">
        <f t="shared" si="7"/>
        <v>0</v>
      </c>
      <c r="R45" s="108"/>
      <c r="S45" s="109"/>
      <c r="T45" s="80"/>
      <c r="U45" s="82"/>
      <c r="V45" s="453"/>
      <c r="W45" s="80">
        <f t="shared" si="8"/>
        <v>0</v>
      </c>
      <c r="X45" s="110"/>
      <c r="Y45" s="111"/>
      <c r="Z45" s="112"/>
      <c r="AA45" s="84"/>
      <c r="AB45" s="84"/>
      <c r="AC45" s="457"/>
    </row>
    <row r="46" spans="2:29" ht="15" customHeight="1">
      <c r="B46" s="428"/>
      <c r="C46" s="429"/>
      <c r="D46" s="430"/>
      <c r="E46" s="429"/>
      <c r="F46" s="431"/>
      <c r="G46" s="432"/>
      <c r="H46" s="448"/>
      <c r="I46" s="449"/>
      <c r="J46" s="106">
        <f t="shared" si="6"/>
        <v>0</v>
      </c>
      <c r="K46" s="107">
        <f t="shared" si="6"/>
        <v>0</v>
      </c>
      <c r="L46" s="455"/>
      <c r="M46" s="451"/>
      <c r="N46" s="456"/>
      <c r="O46" s="456"/>
      <c r="P46" s="505">
        <f t="shared" si="7"/>
        <v>0</v>
      </c>
      <c r="Q46" s="506">
        <f t="shared" si="7"/>
        <v>0</v>
      </c>
      <c r="R46" s="108"/>
      <c r="S46" s="109"/>
      <c r="T46" s="80"/>
      <c r="U46" s="82"/>
      <c r="V46" s="453"/>
      <c r="W46" s="80">
        <f t="shared" si="8"/>
        <v>0</v>
      </c>
      <c r="X46" s="110"/>
      <c r="Y46" s="111"/>
      <c r="Z46" s="112"/>
      <c r="AA46" s="84"/>
      <c r="AB46" s="84"/>
      <c r="AC46" s="457"/>
    </row>
    <row r="47" spans="2:29" ht="15" customHeight="1">
      <c r="B47" s="428"/>
      <c r="C47" s="429"/>
      <c r="D47" s="430"/>
      <c r="E47" s="429"/>
      <c r="F47" s="431"/>
      <c r="G47" s="432"/>
      <c r="H47" s="448"/>
      <c r="I47" s="449"/>
      <c r="J47" s="106">
        <f t="shared" si="6"/>
        <v>0</v>
      </c>
      <c r="K47" s="107">
        <f t="shared" si="6"/>
        <v>0</v>
      </c>
      <c r="L47" s="455"/>
      <c r="M47" s="451"/>
      <c r="N47" s="456"/>
      <c r="O47" s="456"/>
      <c r="P47" s="505">
        <f t="shared" si="7"/>
        <v>0</v>
      </c>
      <c r="Q47" s="506">
        <f t="shared" si="7"/>
        <v>0</v>
      </c>
      <c r="R47" s="108"/>
      <c r="S47" s="109"/>
      <c r="T47" s="80"/>
      <c r="U47" s="82"/>
      <c r="V47" s="453"/>
      <c r="W47" s="80">
        <f t="shared" si="8"/>
        <v>0</v>
      </c>
      <c r="X47" s="110"/>
      <c r="Y47" s="111"/>
      <c r="Z47" s="112"/>
      <c r="AA47" s="84"/>
      <c r="AB47" s="84"/>
      <c r="AC47" s="457"/>
    </row>
    <row r="48" spans="2:29" ht="15" customHeight="1">
      <c r="B48" s="428"/>
      <c r="C48" s="429"/>
      <c r="D48" s="430"/>
      <c r="E48" s="429"/>
      <c r="F48" s="431"/>
      <c r="G48" s="432"/>
      <c r="H48" s="448"/>
      <c r="I48" s="449"/>
      <c r="J48" s="106">
        <f t="shared" si="6"/>
        <v>0</v>
      </c>
      <c r="K48" s="107">
        <f t="shared" si="6"/>
        <v>0</v>
      </c>
      <c r="L48" s="455"/>
      <c r="M48" s="451"/>
      <c r="N48" s="456"/>
      <c r="O48" s="456"/>
      <c r="P48" s="505">
        <f t="shared" si="7"/>
        <v>0</v>
      </c>
      <c r="Q48" s="506">
        <f t="shared" si="7"/>
        <v>0</v>
      </c>
      <c r="R48" s="108"/>
      <c r="S48" s="109"/>
      <c r="T48" s="80"/>
      <c r="U48" s="82"/>
      <c r="V48" s="453"/>
      <c r="W48" s="80">
        <f t="shared" si="8"/>
        <v>0</v>
      </c>
      <c r="X48" s="110"/>
      <c r="Y48" s="111"/>
      <c r="Z48" s="112"/>
      <c r="AA48" s="84"/>
      <c r="AB48" s="84"/>
      <c r="AC48" s="457"/>
    </row>
    <row r="49" spans="2:29" ht="15" customHeight="1">
      <c r="B49" s="428"/>
      <c r="C49" s="429"/>
      <c r="D49" s="430"/>
      <c r="E49" s="429"/>
      <c r="F49" s="431"/>
      <c r="G49" s="432"/>
      <c r="H49" s="448"/>
      <c r="I49" s="449"/>
      <c r="J49" s="106">
        <f t="shared" si="6"/>
        <v>0</v>
      </c>
      <c r="K49" s="107">
        <f t="shared" si="6"/>
        <v>0</v>
      </c>
      <c r="L49" s="455"/>
      <c r="M49" s="451"/>
      <c r="N49" s="456"/>
      <c r="O49" s="456"/>
      <c r="P49" s="505">
        <f t="shared" si="7"/>
        <v>0</v>
      </c>
      <c r="Q49" s="506">
        <f t="shared" si="7"/>
        <v>0</v>
      </c>
      <c r="R49" s="108"/>
      <c r="S49" s="109"/>
      <c r="T49" s="80"/>
      <c r="U49" s="82"/>
      <c r="V49" s="453"/>
      <c r="W49" s="80">
        <f t="shared" si="8"/>
        <v>0</v>
      </c>
      <c r="X49" s="110"/>
      <c r="Y49" s="111"/>
      <c r="Z49" s="112"/>
      <c r="AA49" s="84"/>
      <c r="AB49" s="84"/>
      <c r="AC49" s="457"/>
    </row>
    <row r="50" spans="2:29" ht="15" customHeight="1">
      <c r="B50" s="428"/>
      <c r="C50" s="429"/>
      <c r="D50" s="430"/>
      <c r="E50" s="429"/>
      <c r="F50" s="431"/>
      <c r="G50" s="432"/>
      <c r="H50" s="448"/>
      <c r="I50" s="449"/>
      <c r="J50" s="106">
        <f t="shared" si="6"/>
        <v>0</v>
      </c>
      <c r="K50" s="107">
        <f t="shared" si="6"/>
        <v>0</v>
      </c>
      <c r="L50" s="455"/>
      <c r="M50" s="451"/>
      <c r="N50" s="456"/>
      <c r="O50" s="456"/>
      <c r="P50" s="505">
        <f t="shared" si="7"/>
        <v>0</v>
      </c>
      <c r="Q50" s="506">
        <f t="shared" si="7"/>
        <v>0</v>
      </c>
      <c r="R50" s="108"/>
      <c r="S50" s="109"/>
      <c r="T50" s="80"/>
      <c r="U50" s="82"/>
      <c r="V50" s="453"/>
      <c r="W50" s="80">
        <f t="shared" si="8"/>
        <v>0</v>
      </c>
      <c r="X50" s="110"/>
      <c r="Y50" s="111"/>
      <c r="Z50" s="112"/>
      <c r="AA50" s="84"/>
      <c r="AB50" s="84"/>
      <c r="AC50" s="457"/>
    </row>
    <row r="51" spans="2:29" ht="15" customHeight="1">
      <c r="B51" s="428"/>
      <c r="C51" s="429"/>
      <c r="D51" s="430"/>
      <c r="E51" s="429"/>
      <c r="F51" s="431"/>
      <c r="G51" s="432"/>
      <c r="H51" s="448"/>
      <c r="I51" s="449"/>
      <c r="J51" s="106">
        <f t="shared" si="6"/>
        <v>0</v>
      </c>
      <c r="K51" s="107">
        <f t="shared" si="6"/>
        <v>0</v>
      </c>
      <c r="L51" s="455"/>
      <c r="M51" s="451"/>
      <c r="N51" s="456"/>
      <c r="O51" s="456"/>
      <c r="P51" s="505">
        <f t="shared" si="7"/>
        <v>0</v>
      </c>
      <c r="Q51" s="506">
        <f t="shared" si="7"/>
        <v>0</v>
      </c>
      <c r="R51" s="108"/>
      <c r="S51" s="109"/>
      <c r="T51" s="80"/>
      <c r="U51" s="82"/>
      <c r="V51" s="453"/>
      <c r="W51" s="80">
        <f t="shared" si="8"/>
        <v>0</v>
      </c>
      <c r="X51" s="110"/>
      <c r="Y51" s="111"/>
      <c r="Z51" s="112"/>
      <c r="AA51" s="84"/>
      <c r="AB51" s="84"/>
      <c r="AC51" s="457"/>
    </row>
    <row r="52" spans="2:29" ht="15" customHeight="1">
      <c r="B52" s="428"/>
      <c r="C52" s="429"/>
      <c r="D52" s="430"/>
      <c r="E52" s="429"/>
      <c r="F52" s="431"/>
      <c r="G52" s="432"/>
      <c r="H52" s="448"/>
      <c r="I52" s="449"/>
      <c r="J52" s="106">
        <f t="shared" si="6"/>
        <v>0</v>
      </c>
      <c r="K52" s="107">
        <f t="shared" si="6"/>
        <v>0</v>
      </c>
      <c r="L52" s="455"/>
      <c r="M52" s="451"/>
      <c r="N52" s="456"/>
      <c r="O52" s="456"/>
      <c r="P52" s="505">
        <f t="shared" si="7"/>
        <v>0</v>
      </c>
      <c r="Q52" s="506">
        <f t="shared" si="7"/>
        <v>0</v>
      </c>
      <c r="R52" s="108"/>
      <c r="S52" s="109"/>
      <c r="T52" s="80"/>
      <c r="U52" s="82"/>
      <c r="V52" s="453"/>
      <c r="W52" s="80">
        <f t="shared" si="8"/>
        <v>0</v>
      </c>
      <c r="X52" s="110"/>
      <c r="Y52" s="111"/>
      <c r="Z52" s="112"/>
      <c r="AA52" s="84"/>
      <c r="AB52" s="84"/>
      <c r="AC52" s="457"/>
    </row>
    <row r="53" spans="2:29" ht="15" customHeight="1">
      <c r="B53" s="428"/>
      <c r="C53" s="429"/>
      <c r="D53" s="430"/>
      <c r="E53" s="429"/>
      <c r="F53" s="431"/>
      <c r="G53" s="432"/>
      <c r="H53" s="448"/>
      <c r="I53" s="449"/>
      <c r="J53" s="106">
        <f t="shared" si="6"/>
        <v>0</v>
      </c>
      <c r="K53" s="107">
        <f t="shared" si="6"/>
        <v>0</v>
      </c>
      <c r="L53" s="455"/>
      <c r="M53" s="451"/>
      <c r="N53" s="456"/>
      <c r="O53" s="456"/>
      <c r="P53" s="505">
        <f t="shared" si="7"/>
        <v>0</v>
      </c>
      <c r="Q53" s="506">
        <f t="shared" si="7"/>
        <v>0</v>
      </c>
      <c r="R53" s="108"/>
      <c r="S53" s="109"/>
      <c r="T53" s="80"/>
      <c r="U53" s="82"/>
      <c r="V53" s="453"/>
      <c r="W53" s="80">
        <f t="shared" si="8"/>
        <v>0</v>
      </c>
      <c r="X53" s="110"/>
      <c r="Y53" s="111"/>
      <c r="Z53" s="112"/>
      <c r="AA53" s="84"/>
      <c r="AB53" s="84"/>
      <c r="AC53" s="457"/>
    </row>
    <row r="54" spans="2:29" ht="15" customHeight="1">
      <c r="B54" s="428"/>
      <c r="C54" s="429"/>
      <c r="D54" s="430"/>
      <c r="E54" s="429"/>
      <c r="F54" s="431"/>
      <c r="G54" s="432"/>
      <c r="H54" s="448"/>
      <c r="I54" s="449"/>
      <c r="J54" s="106">
        <f t="shared" si="6"/>
        <v>0</v>
      </c>
      <c r="K54" s="107">
        <f t="shared" si="6"/>
        <v>0</v>
      </c>
      <c r="L54" s="455"/>
      <c r="M54" s="451"/>
      <c r="N54" s="456"/>
      <c r="O54" s="456"/>
      <c r="P54" s="505">
        <f t="shared" si="7"/>
        <v>0</v>
      </c>
      <c r="Q54" s="506">
        <f t="shared" si="7"/>
        <v>0</v>
      </c>
      <c r="R54" s="108"/>
      <c r="S54" s="109"/>
      <c r="T54" s="80"/>
      <c r="U54" s="82"/>
      <c r="V54" s="453"/>
      <c r="W54" s="80">
        <f t="shared" si="8"/>
        <v>0</v>
      </c>
      <c r="X54" s="110"/>
      <c r="Y54" s="111"/>
      <c r="Z54" s="112"/>
      <c r="AA54" s="84"/>
      <c r="AB54" s="84"/>
      <c r="AC54" s="457"/>
    </row>
    <row r="55" spans="2:29" ht="15" customHeight="1">
      <c r="B55" s="428"/>
      <c r="C55" s="429"/>
      <c r="D55" s="430"/>
      <c r="E55" s="429"/>
      <c r="F55" s="431"/>
      <c r="G55" s="432"/>
      <c r="H55" s="448"/>
      <c r="I55" s="449"/>
      <c r="J55" s="106">
        <f t="shared" si="6"/>
        <v>0</v>
      </c>
      <c r="K55" s="107">
        <f t="shared" si="6"/>
        <v>0</v>
      </c>
      <c r="L55" s="455"/>
      <c r="M55" s="451"/>
      <c r="N55" s="456"/>
      <c r="O55" s="456"/>
      <c r="P55" s="505">
        <f t="shared" si="7"/>
        <v>0</v>
      </c>
      <c r="Q55" s="506">
        <f t="shared" si="7"/>
        <v>0</v>
      </c>
      <c r="R55" s="108"/>
      <c r="S55" s="109"/>
      <c r="T55" s="80"/>
      <c r="U55" s="82"/>
      <c r="V55" s="453"/>
      <c r="W55" s="80">
        <f t="shared" si="8"/>
        <v>0</v>
      </c>
      <c r="X55" s="110"/>
      <c r="Y55" s="111"/>
      <c r="Z55" s="112"/>
      <c r="AA55" s="84"/>
      <c r="AB55" s="84"/>
      <c r="AC55" s="457"/>
    </row>
    <row r="56" spans="2:29" ht="15" customHeight="1">
      <c r="B56" s="428"/>
      <c r="C56" s="429"/>
      <c r="D56" s="430"/>
      <c r="E56" s="429"/>
      <c r="F56" s="431"/>
      <c r="G56" s="432"/>
      <c r="H56" s="448"/>
      <c r="I56" s="449"/>
      <c r="J56" s="106">
        <f t="shared" si="6"/>
        <v>0</v>
      </c>
      <c r="K56" s="107">
        <f t="shared" si="6"/>
        <v>0</v>
      </c>
      <c r="L56" s="455"/>
      <c r="M56" s="451"/>
      <c r="N56" s="456"/>
      <c r="O56" s="456"/>
      <c r="P56" s="505">
        <f t="shared" si="7"/>
        <v>0</v>
      </c>
      <c r="Q56" s="506">
        <f t="shared" si="7"/>
        <v>0</v>
      </c>
      <c r="R56" s="108"/>
      <c r="S56" s="109"/>
      <c r="T56" s="80"/>
      <c r="U56" s="82"/>
      <c r="V56" s="453"/>
      <c r="W56" s="80">
        <f t="shared" si="8"/>
        <v>0</v>
      </c>
      <c r="X56" s="110"/>
      <c r="Y56" s="111"/>
      <c r="Z56" s="112"/>
      <c r="AA56" s="84"/>
      <c r="AB56" s="84"/>
      <c r="AC56" s="457"/>
    </row>
    <row r="57" spans="2:29" ht="15" customHeight="1">
      <c r="B57" s="428"/>
      <c r="C57" s="429"/>
      <c r="D57" s="430"/>
      <c r="E57" s="429"/>
      <c r="F57" s="431"/>
      <c r="G57" s="432"/>
      <c r="H57" s="448"/>
      <c r="I57" s="449"/>
      <c r="J57" s="106">
        <f t="shared" si="6"/>
        <v>0</v>
      </c>
      <c r="K57" s="107">
        <f t="shared" si="6"/>
        <v>0</v>
      </c>
      <c r="L57" s="455"/>
      <c r="M57" s="451"/>
      <c r="N57" s="456"/>
      <c r="O57" s="456"/>
      <c r="P57" s="505">
        <f t="shared" si="7"/>
        <v>0</v>
      </c>
      <c r="Q57" s="506">
        <f t="shared" si="7"/>
        <v>0</v>
      </c>
      <c r="R57" s="108"/>
      <c r="S57" s="109"/>
      <c r="T57" s="80"/>
      <c r="U57" s="82"/>
      <c r="V57" s="453"/>
      <c r="W57" s="80">
        <f t="shared" si="8"/>
        <v>0</v>
      </c>
      <c r="X57" s="110"/>
      <c r="Y57" s="111"/>
      <c r="Z57" s="112"/>
      <c r="AA57" s="84"/>
      <c r="AB57" s="84"/>
      <c r="AC57" s="457"/>
    </row>
    <row r="58" spans="2:29" ht="15" customHeight="1">
      <c r="B58" s="428"/>
      <c r="C58" s="429"/>
      <c r="D58" s="430"/>
      <c r="E58" s="429"/>
      <c r="F58" s="431"/>
      <c r="G58" s="432"/>
      <c r="H58" s="448"/>
      <c r="I58" s="449"/>
      <c r="J58" s="106">
        <f t="shared" si="6"/>
        <v>0</v>
      </c>
      <c r="K58" s="107">
        <f t="shared" si="6"/>
        <v>0</v>
      </c>
      <c r="L58" s="455"/>
      <c r="M58" s="451"/>
      <c r="N58" s="456"/>
      <c r="O58" s="456"/>
      <c r="P58" s="505">
        <f>$G58*N58</f>
        <v>0</v>
      </c>
      <c r="Q58" s="506">
        <f t="shared" si="7"/>
        <v>0</v>
      </c>
      <c r="R58" s="108"/>
      <c r="S58" s="109"/>
      <c r="T58" s="80"/>
      <c r="U58" s="82"/>
      <c r="V58" s="453"/>
      <c r="W58" s="80">
        <f t="shared" si="8"/>
        <v>0</v>
      </c>
      <c r="X58" s="110"/>
      <c r="Y58" s="111"/>
      <c r="Z58" s="112"/>
      <c r="AA58" s="84"/>
      <c r="AB58" s="84"/>
      <c r="AC58" s="457"/>
    </row>
    <row r="59" spans="2:29" ht="15" customHeight="1">
      <c r="B59" s="85" t="s">
        <v>95</v>
      </c>
      <c r="C59" s="86"/>
      <c r="D59" s="87"/>
      <c r="E59" s="88"/>
      <c r="F59" s="89"/>
      <c r="G59" s="90">
        <f>SUM(G23:G58)</f>
        <v>10</v>
      </c>
      <c r="H59" s="91"/>
      <c r="I59" s="92"/>
      <c r="J59" s="93">
        <f>SUM(J23:J58)</f>
        <v>148</v>
      </c>
      <c r="K59" s="92">
        <f>SUM(K23:K58)</f>
        <v>168</v>
      </c>
      <c r="L59" s="113"/>
      <c r="M59" s="95"/>
      <c r="N59" s="815"/>
      <c r="O59" s="816"/>
      <c r="P59" s="507">
        <f>SUM(P23:P58)</f>
        <v>1.8799999999999997</v>
      </c>
      <c r="Q59" s="508">
        <f>SUM(Q23:Q58)</f>
        <v>1.6999999999999997</v>
      </c>
      <c r="R59" s="99"/>
      <c r="S59" s="96"/>
      <c r="T59" s="97"/>
      <c r="U59" s="100"/>
      <c r="V59" s="99"/>
      <c r="W59" s="97">
        <f>SUM(W23:W58)</f>
        <v>0.99999999999999989</v>
      </c>
      <c r="X59" s="101"/>
      <c r="Y59" s="92"/>
      <c r="Z59" s="102"/>
      <c r="AA59" s="103"/>
      <c r="AB59" s="103"/>
      <c r="AC59" s="114"/>
    </row>
    <row r="60" spans="2:29" ht="15" customHeight="1">
      <c r="B60" s="63" t="s">
        <v>96</v>
      </c>
      <c r="C60" s="64"/>
      <c r="D60" s="65"/>
      <c r="E60" s="64"/>
      <c r="F60" s="65"/>
      <c r="G60" s="65"/>
      <c r="H60" s="66"/>
      <c r="I60" s="67"/>
      <c r="J60" s="68"/>
      <c r="K60" s="67"/>
      <c r="L60" s="66"/>
      <c r="M60" s="69"/>
      <c r="N60" s="70"/>
      <c r="O60" s="70"/>
      <c r="P60" s="71"/>
      <c r="Q60" s="72"/>
      <c r="R60" s="73"/>
      <c r="S60" s="70"/>
      <c r="T60" s="71"/>
      <c r="U60" s="74"/>
      <c r="V60" s="73"/>
      <c r="W60" s="71"/>
      <c r="X60" s="75"/>
      <c r="Y60" s="67"/>
      <c r="Z60" s="67"/>
      <c r="AA60" s="76"/>
      <c r="AB60" s="76"/>
      <c r="AC60" s="115" t="s">
        <v>97</v>
      </c>
    </row>
    <row r="61" spans="2:29" ht="15" customHeight="1">
      <c r="B61" s="428" t="s">
        <v>12</v>
      </c>
      <c r="C61" s="429" t="s">
        <v>98</v>
      </c>
      <c r="D61" s="463"/>
      <c r="E61" s="464"/>
      <c r="F61" s="431" t="s">
        <v>99</v>
      </c>
      <c r="G61" s="432">
        <v>1</v>
      </c>
      <c r="H61" s="465"/>
      <c r="I61" s="434"/>
      <c r="J61" s="116">
        <f t="shared" ref="J61:K66" si="9">$G61*H61</f>
        <v>0</v>
      </c>
      <c r="K61" s="79">
        <f t="shared" si="9"/>
        <v>0</v>
      </c>
      <c r="L61" s="460">
        <v>3</v>
      </c>
      <c r="M61" s="451">
        <v>200</v>
      </c>
      <c r="N61" s="452">
        <v>5.5</v>
      </c>
      <c r="O61" s="452">
        <v>5.5</v>
      </c>
      <c r="P61" s="80">
        <f t="shared" ref="P61:Q66" si="10">$G61*N61</f>
        <v>5.5</v>
      </c>
      <c r="Q61" s="81">
        <f t="shared" si="10"/>
        <v>5.5</v>
      </c>
      <c r="R61" s="117"/>
      <c r="S61" s="118"/>
      <c r="T61" s="80"/>
      <c r="U61" s="82"/>
      <c r="V61" s="453">
        <v>0.1</v>
      </c>
      <c r="W61" s="80">
        <f t="shared" ref="W61:W66" si="11">$G61*V61</f>
        <v>0.1</v>
      </c>
      <c r="X61" s="110"/>
      <c r="Y61" s="111"/>
      <c r="Z61" s="112"/>
      <c r="AA61" s="84"/>
      <c r="AB61" s="84"/>
      <c r="AC61" s="454" t="s">
        <v>100</v>
      </c>
    </row>
    <row r="62" spans="2:29" ht="15" customHeight="1">
      <c r="B62" s="428" t="s">
        <v>13</v>
      </c>
      <c r="C62" s="429" t="s">
        <v>101</v>
      </c>
      <c r="D62" s="463"/>
      <c r="E62" s="464"/>
      <c r="F62" s="431" t="s">
        <v>99</v>
      </c>
      <c r="G62" s="432">
        <v>5</v>
      </c>
      <c r="H62" s="465"/>
      <c r="I62" s="434"/>
      <c r="J62" s="116">
        <f t="shared" si="9"/>
        <v>0</v>
      </c>
      <c r="K62" s="79">
        <f t="shared" si="9"/>
        <v>0</v>
      </c>
      <c r="L62" s="460">
        <v>1</v>
      </c>
      <c r="M62" s="451">
        <v>100</v>
      </c>
      <c r="N62" s="452">
        <v>0.2</v>
      </c>
      <c r="O62" s="452"/>
      <c r="P62" s="80">
        <f>$G62*N62</f>
        <v>1</v>
      </c>
      <c r="Q62" s="81">
        <f t="shared" si="10"/>
        <v>0</v>
      </c>
      <c r="R62" s="117"/>
      <c r="S62" s="118"/>
      <c r="T62" s="80"/>
      <c r="U62" s="82"/>
      <c r="V62" s="453">
        <v>0.1</v>
      </c>
      <c r="W62" s="80">
        <f t="shared" si="11"/>
        <v>0.5</v>
      </c>
      <c r="X62" s="110"/>
      <c r="Y62" s="111"/>
      <c r="Z62" s="112"/>
      <c r="AA62" s="84"/>
      <c r="AB62" s="84"/>
      <c r="AC62" s="454" t="s">
        <v>102</v>
      </c>
    </row>
    <row r="63" spans="2:29" ht="15" customHeight="1">
      <c r="B63" s="466"/>
      <c r="C63" s="464"/>
      <c r="D63" s="463"/>
      <c r="E63" s="464"/>
      <c r="F63" s="467"/>
      <c r="G63" s="468"/>
      <c r="H63" s="465"/>
      <c r="I63" s="434"/>
      <c r="J63" s="116">
        <f t="shared" si="9"/>
        <v>0</v>
      </c>
      <c r="K63" s="79">
        <f t="shared" si="9"/>
        <v>0</v>
      </c>
      <c r="L63" s="460"/>
      <c r="M63" s="461"/>
      <c r="N63" s="462"/>
      <c r="O63" s="462"/>
      <c r="P63" s="80">
        <f t="shared" si="10"/>
        <v>0</v>
      </c>
      <c r="Q63" s="81">
        <f t="shared" si="10"/>
        <v>0</v>
      </c>
      <c r="R63" s="117"/>
      <c r="S63" s="118"/>
      <c r="T63" s="80"/>
      <c r="U63" s="82"/>
      <c r="V63" s="459"/>
      <c r="W63" s="80">
        <f t="shared" si="11"/>
        <v>0</v>
      </c>
      <c r="X63" s="110"/>
      <c r="Y63" s="111"/>
      <c r="Z63" s="112"/>
      <c r="AA63" s="84"/>
      <c r="AB63" s="84"/>
      <c r="AC63" s="458"/>
    </row>
    <row r="64" spans="2:29" ht="15" customHeight="1">
      <c r="B64" s="466"/>
      <c r="C64" s="464"/>
      <c r="D64" s="463"/>
      <c r="E64" s="464"/>
      <c r="F64" s="467"/>
      <c r="G64" s="468"/>
      <c r="H64" s="465"/>
      <c r="I64" s="434"/>
      <c r="J64" s="116">
        <f t="shared" si="9"/>
        <v>0</v>
      </c>
      <c r="K64" s="79">
        <f t="shared" si="9"/>
        <v>0</v>
      </c>
      <c r="L64" s="460"/>
      <c r="M64" s="461"/>
      <c r="N64" s="462"/>
      <c r="O64" s="462"/>
      <c r="P64" s="80">
        <f t="shared" si="10"/>
        <v>0</v>
      </c>
      <c r="Q64" s="81">
        <f t="shared" si="10"/>
        <v>0</v>
      </c>
      <c r="R64" s="117"/>
      <c r="S64" s="118"/>
      <c r="T64" s="80"/>
      <c r="U64" s="82"/>
      <c r="V64" s="459"/>
      <c r="W64" s="80">
        <f t="shared" si="11"/>
        <v>0</v>
      </c>
      <c r="X64" s="110"/>
      <c r="Y64" s="111"/>
      <c r="Z64" s="112"/>
      <c r="AA64" s="84"/>
      <c r="AB64" s="84"/>
      <c r="AC64" s="458"/>
    </row>
    <row r="65" spans="2:31" ht="15" customHeight="1">
      <c r="B65" s="466"/>
      <c r="C65" s="464"/>
      <c r="D65" s="463"/>
      <c r="E65" s="464"/>
      <c r="F65" s="467"/>
      <c r="G65" s="468"/>
      <c r="H65" s="465"/>
      <c r="I65" s="434"/>
      <c r="J65" s="116">
        <f t="shared" si="9"/>
        <v>0</v>
      </c>
      <c r="K65" s="79">
        <f t="shared" si="9"/>
        <v>0</v>
      </c>
      <c r="L65" s="460"/>
      <c r="M65" s="461"/>
      <c r="N65" s="462"/>
      <c r="O65" s="462"/>
      <c r="P65" s="80">
        <f t="shared" si="10"/>
        <v>0</v>
      </c>
      <c r="Q65" s="81">
        <f t="shared" si="10"/>
        <v>0</v>
      </c>
      <c r="R65" s="117"/>
      <c r="S65" s="118"/>
      <c r="T65" s="80"/>
      <c r="U65" s="82"/>
      <c r="V65" s="459"/>
      <c r="W65" s="80">
        <f t="shared" si="11"/>
        <v>0</v>
      </c>
      <c r="X65" s="110"/>
      <c r="Y65" s="111"/>
      <c r="Z65" s="112"/>
      <c r="AA65" s="84"/>
      <c r="AB65" s="84"/>
      <c r="AC65" s="458"/>
    </row>
    <row r="66" spans="2:31" ht="15" customHeight="1">
      <c r="B66" s="466"/>
      <c r="C66" s="464"/>
      <c r="D66" s="463"/>
      <c r="E66" s="464"/>
      <c r="F66" s="467"/>
      <c r="G66" s="468"/>
      <c r="H66" s="465"/>
      <c r="I66" s="434"/>
      <c r="J66" s="116">
        <f t="shared" si="9"/>
        <v>0</v>
      </c>
      <c r="K66" s="79">
        <f t="shared" si="9"/>
        <v>0</v>
      </c>
      <c r="L66" s="460"/>
      <c r="M66" s="461"/>
      <c r="N66" s="462"/>
      <c r="O66" s="462"/>
      <c r="P66" s="80">
        <f t="shared" si="10"/>
        <v>0</v>
      </c>
      <c r="Q66" s="81">
        <f t="shared" si="10"/>
        <v>0</v>
      </c>
      <c r="R66" s="117"/>
      <c r="S66" s="118"/>
      <c r="T66" s="80"/>
      <c r="U66" s="82"/>
      <c r="V66" s="459"/>
      <c r="W66" s="80">
        <f t="shared" si="11"/>
        <v>0</v>
      </c>
      <c r="X66" s="110"/>
      <c r="Y66" s="111"/>
      <c r="Z66" s="112"/>
      <c r="AA66" s="84"/>
      <c r="AB66" s="84"/>
      <c r="AC66" s="458"/>
    </row>
    <row r="67" spans="2:31" ht="15" customHeight="1">
      <c r="B67" s="85" t="s">
        <v>103</v>
      </c>
      <c r="C67" s="86"/>
      <c r="D67" s="119"/>
      <c r="E67" s="88"/>
      <c r="F67" s="89"/>
      <c r="G67" s="90">
        <f>SUM(G61:G66)</f>
        <v>6</v>
      </c>
      <c r="H67" s="120"/>
      <c r="I67" s="92"/>
      <c r="J67" s="121">
        <f>SUM(J61:J66)</f>
        <v>0</v>
      </c>
      <c r="K67" s="122">
        <f>SUM(K61:K66)</f>
        <v>0</v>
      </c>
      <c r="L67" s="113"/>
      <c r="M67" s="95"/>
      <c r="N67" s="96"/>
      <c r="O67" s="96"/>
      <c r="P67" s="97">
        <f>SUM(P61:P66)</f>
        <v>6.5</v>
      </c>
      <c r="Q67" s="98">
        <f>SUM(Q61:Q66)</f>
        <v>5.5</v>
      </c>
      <c r="R67" s="99"/>
      <c r="S67" s="96"/>
      <c r="T67" s="97"/>
      <c r="U67" s="100"/>
      <c r="V67" s="99"/>
      <c r="W67" s="97">
        <f>SUM(W61:W66)</f>
        <v>0.6</v>
      </c>
      <c r="X67" s="101"/>
      <c r="Y67" s="92"/>
      <c r="Z67" s="102"/>
      <c r="AA67" s="103"/>
      <c r="AB67" s="103"/>
      <c r="AC67" s="104"/>
    </row>
    <row r="68" spans="2:31" ht="15" customHeight="1" thickBot="1">
      <c r="B68" s="123" t="s">
        <v>104</v>
      </c>
      <c r="C68" s="124"/>
      <c r="D68" s="125"/>
      <c r="E68" s="126"/>
      <c r="F68" s="127"/>
      <c r="G68" s="128"/>
      <c r="H68" s="129"/>
      <c r="I68" s="130"/>
      <c r="J68" s="131"/>
      <c r="K68" s="130"/>
      <c r="L68" s="132"/>
      <c r="M68" s="133"/>
      <c r="N68" s="134"/>
      <c r="O68" s="134"/>
      <c r="P68" s="135">
        <f>P21+P59+P67</f>
        <v>11.54</v>
      </c>
      <c r="Q68" s="509">
        <f>Q21+P59+Q67</f>
        <v>10.18</v>
      </c>
      <c r="R68" s="136"/>
      <c r="S68" s="134"/>
      <c r="T68" s="135">
        <f>T21</f>
        <v>0</v>
      </c>
      <c r="U68" s="137">
        <f>U21</f>
        <v>0</v>
      </c>
      <c r="V68" s="136"/>
      <c r="W68" s="135">
        <f>W21+W59+W67</f>
        <v>1.7999999999999998</v>
      </c>
      <c r="X68" s="138"/>
      <c r="Y68" s="139"/>
      <c r="Z68" s="140"/>
      <c r="AA68" s="141">
        <f>AA21</f>
        <v>4.96</v>
      </c>
      <c r="AB68" s="141">
        <f>AB21</f>
        <v>4.5999999999999996</v>
      </c>
      <c r="AC68" s="142"/>
    </row>
    <row r="69" spans="2:31" ht="15" customHeight="1">
      <c r="B69" s="143" t="s">
        <v>188</v>
      </c>
      <c r="C69" s="143"/>
      <c r="D69" s="39"/>
      <c r="E69" s="39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4"/>
      <c r="Q69" s="144"/>
      <c r="R69" s="143"/>
      <c r="S69" s="143"/>
      <c r="T69" s="45"/>
      <c r="U69" s="45"/>
      <c r="V69" s="39"/>
      <c r="W69" s="45"/>
      <c r="X69" s="145"/>
      <c r="Y69" s="39"/>
      <c r="Z69" s="39"/>
      <c r="AA69" s="45"/>
      <c r="AB69" s="45"/>
      <c r="AC69" s="39"/>
    </row>
    <row r="70" spans="2:31" s="43" customFormat="1" ht="15" customHeight="1">
      <c r="B70" s="143" t="s">
        <v>189</v>
      </c>
      <c r="D70" s="146"/>
      <c r="E70" s="146"/>
      <c r="T70" s="147"/>
      <c r="U70" s="147"/>
      <c r="V70" s="146"/>
      <c r="W70" s="147"/>
      <c r="X70" s="148"/>
      <c r="Y70" s="146"/>
      <c r="Z70" s="146"/>
      <c r="AA70" s="147"/>
      <c r="AB70" s="147"/>
      <c r="AC70" s="39"/>
      <c r="AD70" s="42"/>
      <c r="AE70" s="42"/>
    </row>
    <row r="71" spans="2:31" s="43" customFormat="1" ht="15" customHeight="1">
      <c r="B71" s="149" t="s">
        <v>190</v>
      </c>
      <c r="C71" s="150"/>
      <c r="D71" s="39"/>
      <c r="E71" s="146"/>
      <c r="T71" s="147"/>
      <c r="U71" s="147"/>
      <c r="V71" s="146"/>
      <c r="W71" s="147"/>
      <c r="X71" s="148"/>
      <c r="Y71" s="146"/>
      <c r="Z71" s="39"/>
      <c r="AA71" s="147"/>
      <c r="AB71" s="147"/>
      <c r="AC71" s="39"/>
      <c r="AD71" s="42"/>
      <c r="AE71" s="42"/>
    </row>
    <row r="72" spans="2:31" s="43" customFormat="1" ht="15" customHeight="1">
      <c r="B72" s="143" t="s">
        <v>191</v>
      </c>
      <c r="C72" s="150"/>
      <c r="D72" s="39"/>
      <c r="E72" s="146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1"/>
      <c r="Q72" s="151"/>
      <c r="R72" s="150"/>
      <c r="S72" s="150"/>
      <c r="T72" s="147"/>
      <c r="U72" s="147"/>
      <c r="V72" s="146"/>
      <c r="W72" s="147"/>
      <c r="X72" s="148"/>
      <c r="Y72" s="146"/>
      <c r="Z72" s="39"/>
      <c r="AA72" s="147"/>
      <c r="AB72" s="147"/>
      <c r="AC72" s="39"/>
      <c r="AD72" s="42"/>
      <c r="AE72" s="42"/>
    </row>
    <row r="73" spans="2:31" s="43" customFormat="1" ht="15" customHeight="1">
      <c r="B73" s="143"/>
      <c r="C73" s="152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1"/>
      <c r="Q73" s="151"/>
      <c r="R73" s="150"/>
      <c r="S73" s="150"/>
      <c r="T73" s="44"/>
      <c r="U73" s="44"/>
      <c r="W73" s="44"/>
      <c r="X73" s="153"/>
      <c r="AA73" s="44"/>
      <c r="AB73" s="44"/>
      <c r="AD73" s="42"/>
      <c r="AE73" s="42"/>
    </row>
    <row r="74" spans="2:31" ht="15" customHeight="1">
      <c r="B74" s="143"/>
      <c r="C74" s="149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</row>
    <row r="75" spans="2:31">
      <c r="B75" s="144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54"/>
      <c r="Q75" s="154"/>
      <c r="R75" s="149"/>
      <c r="S75" s="149"/>
    </row>
    <row r="76" spans="2:31">
      <c r="B76" s="149"/>
    </row>
  </sheetData>
  <protectedRanges>
    <protectedRange sqref="G1" name="範囲1"/>
  </protectedRanges>
  <mergeCells count="23">
    <mergeCell ref="G1:J1"/>
    <mergeCell ref="B3:B6"/>
    <mergeCell ref="C3:C6"/>
    <mergeCell ref="F3:F6"/>
    <mergeCell ref="G3:G6"/>
    <mergeCell ref="H3:K3"/>
    <mergeCell ref="D3:D6"/>
    <mergeCell ref="E3:E6"/>
    <mergeCell ref="H4:I4"/>
    <mergeCell ref="J4:K4"/>
    <mergeCell ref="N59:O59"/>
    <mergeCell ref="X1:Y1"/>
    <mergeCell ref="AC3:AC6"/>
    <mergeCell ref="L3:W3"/>
    <mergeCell ref="X3:AB3"/>
    <mergeCell ref="T4:U4"/>
    <mergeCell ref="Y4:Z4"/>
    <mergeCell ref="AA4:AB4"/>
    <mergeCell ref="N4:O4"/>
    <mergeCell ref="P4:Q4"/>
    <mergeCell ref="R4:S4"/>
    <mergeCell ref="N22:O22"/>
    <mergeCell ref="P22:Q22"/>
  </mergeCells>
  <phoneticPr fontId="3"/>
  <dataValidations count="1">
    <dataValidation type="list" allowBlank="1" showInputMessage="1" showErrorMessage="1" sqref="X1:Y1">
      <formula1>$AG$3:$AG$4</formula1>
    </dataValidation>
  </dataValidations>
  <pageMargins left="0.70866141732283472" right="0.70866141732283472" top="0.74803149606299213" bottom="0.74803149606299213" header="0.31496062992125984" footer="0.31496062992125984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様式2-1_質問書</vt:lpstr>
      <vt:lpstr>様式5-2_入札書</vt:lpstr>
      <vt:lpstr>様式5-4_委任状</vt:lpstr>
      <vt:lpstr>様式6-1_要求水準書チェックリスト</vt:lpstr>
      <vt:lpstr>様式7-4_損益計画書</vt:lpstr>
      <vt:lpstr>様式7-5_業務対価の支払い予定表</vt:lpstr>
      <vt:lpstr>様式11－2</vt:lpstr>
      <vt:lpstr>様式11－3</vt:lpstr>
      <vt:lpstr>様式12－8</vt:lpstr>
      <vt:lpstr>様式12－9</vt:lpstr>
      <vt:lpstr>'様式11－2'!Print_Area</vt:lpstr>
      <vt:lpstr>'様式11－3'!Print_Area</vt:lpstr>
      <vt:lpstr>'様式12－8'!Print_Area</vt:lpstr>
      <vt:lpstr>'様式12－9'!Print_Area</vt:lpstr>
      <vt:lpstr>'様式2-1_質問書'!Print_Area</vt:lpstr>
      <vt:lpstr>'様式5-2_入札書'!Print_Area</vt:lpstr>
      <vt:lpstr>'様式5-4_委任状'!Print_Area</vt:lpstr>
      <vt:lpstr>'様式11－2'!Print_Titles</vt:lpstr>
      <vt:lpstr>'様式11－3'!Print_Titles</vt:lpstr>
      <vt:lpstr>'様式6-1_要求水準書チェックリスト'!Print_Titles</vt:lpstr>
      <vt:lpstr>'様式11－2'!school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 莉穂</dc:creator>
  <cp:lastModifiedBy>PC110174</cp:lastModifiedBy>
  <cp:lastPrinted>2019-07-16T04:15:44Z</cp:lastPrinted>
  <dcterms:created xsi:type="dcterms:W3CDTF">2019-06-14T06:06:53Z</dcterms:created>
  <dcterms:modified xsi:type="dcterms:W3CDTF">2019-07-16T04:16:17Z</dcterms:modified>
</cp:coreProperties>
</file>